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figurações\Desktop\PROPOSTAS 2022\Escola Floriano Pinto Gonçalves\"/>
    </mc:Choice>
  </mc:AlternateContent>
  <xr:revisionPtr revIDLastSave="0" documentId="13_ncr:1_{20465E79-DD9F-4C94-8138-B5BDF555164B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PLAN" sheetId="1" r:id="rId1"/>
    <sheet name="BDI" sheetId="11" r:id="rId2"/>
    <sheet name="CRON" sheetId="2" r:id="rId3"/>
    <sheet name="COMPOSIÇÃO" sheetId="6" r:id="rId4"/>
    <sheet name="M. CÁLCULO" sheetId="8" r:id="rId5"/>
  </sheets>
  <definedNames>
    <definedName name="_xlnm.Print_Area" localSheetId="1">BDI!$A$1:$D$50</definedName>
    <definedName name="_xlnm.Print_Area" localSheetId="0">PLAN!$A$1:$G$99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9" i="1" l="1"/>
  <c r="G58" i="1"/>
  <c r="G52" i="1"/>
  <c r="G51" i="1"/>
  <c r="G50" i="1"/>
  <c r="G49" i="1"/>
  <c r="G45" i="1"/>
  <c r="G44" i="1"/>
  <c r="G38" i="1"/>
  <c r="G39" i="1"/>
  <c r="G40" i="1"/>
  <c r="G41" i="1"/>
  <c r="G37" i="1"/>
  <c r="G27" i="1"/>
  <c r="G26" i="1"/>
  <c r="G25" i="1"/>
  <c r="G24" i="1"/>
  <c r="G23" i="1"/>
  <c r="G34" i="1"/>
  <c r="G22" i="1"/>
  <c r="G19" i="1"/>
  <c r="G18" i="1"/>
  <c r="G17" i="1"/>
  <c r="G14" i="1"/>
  <c r="G13" i="1"/>
  <c r="G10" i="1"/>
  <c r="G9" i="1"/>
  <c r="G36" i="1" l="1"/>
  <c r="E207" i="6" l="1"/>
  <c r="E206" i="6"/>
  <c r="E205" i="6"/>
  <c r="E204" i="6"/>
  <c r="E208" i="6" l="1"/>
  <c r="E209" i="6" s="1"/>
  <c r="G60" i="1"/>
  <c r="G61" i="1"/>
  <c r="G62" i="1"/>
  <c r="G63" i="1"/>
  <c r="G64" i="1"/>
  <c r="G65" i="1"/>
  <c r="G66" i="1"/>
  <c r="E358" i="6"/>
  <c r="E357" i="6"/>
  <c r="G57" i="1" l="1"/>
  <c r="E210" i="6"/>
  <c r="E291" i="6"/>
  <c r="E290" i="6"/>
  <c r="E289" i="6"/>
  <c r="E288" i="6"/>
  <c r="E287" i="6"/>
  <c r="E286" i="6"/>
  <c r="E285" i="6"/>
  <c r="E292" i="6" l="1"/>
  <c r="E293" i="6" s="1"/>
  <c r="E125" i="6"/>
  <c r="E124" i="6"/>
  <c r="E123" i="6"/>
  <c r="E122" i="6"/>
  <c r="E116" i="6"/>
  <c r="E115" i="6"/>
  <c r="E114" i="6"/>
  <c r="E113" i="6"/>
  <c r="E107" i="6"/>
  <c r="E106" i="6"/>
  <c r="E105" i="6"/>
  <c r="E104" i="6"/>
  <c r="E57" i="6"/>
  <c r="E56" i="6"/>
  <c r="E55" i="6"/>
  <c r="E54" i="6"/>
  <c r="G28" i="1"/>
  <c r="G29" i="1"/>
  <c r="E294" i="6" l="1"/>
  <c r="E117" i="6"/>
  <c r="E118" i="6" s="1"/>
  <c r="E119" i="6" s="1"/>
  <c r="E126" i="6"/>
  <c r="E127" i="6" s="1"/>
  <c r="E108" i="6"/>
  <c r="E109" i="6" s="1"/>
  <c r="E58" i="6"/>
  <c r="E59" i="6" s="1"/>
  <c r="E60" i="6" s="1"/>
  <c r="E530" i="6"/>
  <c r="E529" i="6"/>
  <c r="E528" i="6"/>
  <c r="E527" i="6"/>
  <c r="E519" i="6"/>
  <c r="G81" i="1"/>
  <c r="G82" i="1"/>
  <c r="G83" i="1"/>
  <c r="G84" i="1"/>
  <c r="G85" i="1"/>
  <c r="G86" i="1"/>
  <c r="G87" i="1"/>
  <c r="G88" i="1"/>
  <c r="G80" i="1"/>
  <c r="E516" i="6"/>
  <c r="E517" i="6"/>
  <c r="E518" i="6"/>
  <c r="E520" i="6"/>
  <c r="E521" i="6"/>
  <c r="E515" i="6"/>
  <c r="E505" i="6"/>
  <c r="E506" i="6"/>
  <c r="E507" i="6"/>
  <c r="E508" i="6"/>
  <c r="E509" i="6"/>
  <c r="E504" i="6"/>
  <c r="E495" i="6"/>
  <c r="E496" i="6"/>
  <c r="E497" i="6"/>
  <c r="E498" i="6"/>
  <c r="E494" i="6"/>
  <c r="E482" i="6"/>
  <c r="E483" i="6"/>
  <c r="E484" i="6"/>
  <c r="E485" i="6"/>
  <c r="E486" i="6"/>
  <c r="E487" i="6"/>
  <c r="E488" i="6"/>
  <c r="E481" i="6"/>
  <c r="B34" i="2"/>
  <c r="G79" i="1" l="1"/>
  <c r="E128" i="6"/>
  <c r="E110" i="6"/>
  <c r="E489" i="6"/>
  <c r="E490" i="6" s="1"/>
  <c r="E531" i="6"/>
  <c r="E532" i="6" s="1"/>
  <c r="E522" i="6"/>
  <c r="E523" i="6" s="1"/>
  <c r="E510" i="6"/>
  <c r="E511" i="6" s="1"/>
  <c r="E499" i="6"/>
  <c r="E500" i="6" s="1"/>
  <c r="E501" i="6" s="1"/>
  <c r="E491" i="6" l="1"/>
  <c r="D34" i="2"/>
  <c r="N34" i="2" s="1"/>
  <c r="E524" i="6"/>
  <c r="E512" i="6"/>
  <c r="L40" i="2"/>
  <c r="J40" i="2"/>
  <c r="E537" i="6"/>
  <c r="E538" i="6" s="1"/>
  <c r="E475" i="6"/>
  <c r="E474" i="6"/>
  <c r="E473" i="6"/>
  <c r="E472" i="6"/>
  <c r="E471" i="6"/>
  <c r="E470" i="6"/>
  <c r="E464" i="6"/>
  <c r="E463" i="6"/>
  <c r="E462" i="6"/>
  <c r="E461" i="6"/>
  <c r="E460" i="6"/>
  <c r="E459" i="6"/>
  <c r="E453" i="6"/>
  <c r="E452" i="6"/>
  <c r="E451" i="6"/>
  <c r="E450" i="6"/>
  <c r="E449" i="6"/>
  <c r="E448" i="6"/>
  <c r="E442" i="6"/>
  <c r="E441" i="6"/>
  <c r="E440" i="6"/>
  <c r="E439" i="6"/>
  <c r="E433" i="6"/>
  <c r="E432" i="6"/>
  <c r="E431" i="6"/>
  <c r="E430" i="6"/>
  <c r="E424" i="6"/>
  <c r="E423" i="6"/>
  <c r="E422" i="6"/>
  <c r="E416" i="6"/>
  <c r="E415" i="6"/>
  <c r="E414" i="6"/>
  <c r="E413" i="6"/>
  <c r="E412" i="6"/>
  <c r="E406" i="6"/>
  <c r="E405" i="6"/>
  <c r="E404" i="6"/>
  <c r="E398" i="6"/>
  <c r="E397" i="6"/>
  <c r="E396" i="6"/>
  <c r="E390" i="6"/>
  <c r="E389" i="6"/>
  <c r="E388" i="6"/>
  <c r="E382" i="6"/>
  <c r="E381" i="6"/>
  <c r="E380" i="6"/>
  <c r="E374" i="6"/>
  <c r="E373" i="6"/>
  <c r="E372" i="6"/>
  <c r="E366" i="6"/>
  <c r="E365" i="6"/>
  <c r="E364" i="6"/>
  <c r="E356" i="6"/>
  <c r="E355" i="6"/>
  <c r="E349" i="6"/>
  <c r="E348" i="6"/>
  <c r="E347" i="6"/>
  <c r="E346" i="6"/>
  <c r="E345" i="6"/>
  <c r="E344" i="6"/>
  <c r="E343" i="6"/>
  <c r="E337" i="6"/>
  <c r="E336" i="6"/>
  <c r="E335" i="6"/>
  <c r="E334" i="6"/>
  <c r="E333" i="6"/>
  <c r="E332" i="6"/>
  <c r="E331" i="6"/>
  <c r="E325" i="6"/>
  <c r="E324" i="6"/>
  <c r="E323" i="6"/>
  <c r="E317" i="6"/>
  <c r="E316" i="6"/>
  <c r="E315" i="6"/>
  <c r="E314" i="6"/>
  <c r="E313" i="6"/>
  <c r="E312" i="6"/>
  <c r="E311" i="6"/>
  <c r="E310" i="6"/>
  <c r="E304" i="6"/>
  <c r="E303" i="6"/>
  <c r="E302" i="6"/>
  <c r="E301" i="6"/>
  <c r="E300" i="6"/>
  <c r="E299" i="6"/>
  <c r="E298" i="6"/>
  <c r="E297" i="6"/>
  <c r="E279" i="6"/>
  <c r="E278" i="6"/>
  <c r="E277" i="6"/>
  <c r="E276" i="6"/>
  <c r="E275" i="6"/>
  <c r="E274" i="6"/>
  <c r="E273" i="6"/>
  <c r="E267" i="6"/>
  <c r="E266" i="6"/>
  <c r="E265" i="6"/>
  <c r="E264" i="6"/>
  <c r="E263" i="6"/>
  <c r="E262" i="6"/>
  <c r="E261" i="6"/>
  <c r="E260" i="6"/>
  <c r="E259" i="6"/>
  <c r="E258" i="6"/>
  <c r="E252" i="6"/>
  <c r="E251" i="6"/>
  <c r="E250" i="6"/>
  <c r="E249" i="6"/>
  <c r="E248" i="6"/>
  <c r="E247" i="6"/>
  <c r="E246" i="6"/>
  <c r="E245" i="6"/>
  <c r="E244" i="6"/>
  <c r="E243" i="6"/>
  <c r="E237" i="6"/>
  <c r="E236" i="6"/>
  <c r="E235" i="6"/>
  <c r="E234" i="6"/>
  <c r="E233" i="6"/>
  <c r="E232" i="6"/>
  <c r="E231" i="6"/>
  <c r="E230" i="6"/>
  <c r="E224" i="6"/>
  <c r="E223" i="6"/>
  <c r="E222" i="6"/>
  <c r="E216" i="6"/>
  <c r="E215" i="6"/>
  <c r="E214" i="6"/>
  <c r="E213" i="6"/>
  <c r="E199" i="6"/>
  <c r="E198" i="6"/>
  <c r="E197" i="6"/>
  <c r="E196" i="6"/>
  <c r="E195" i="6"/>
  <c r="E189" i="6"/>
  <c r="E188" i="6"/>
  <c r="E187" i="6"/>
  <c r="E186" i="6"/>
  <c r="E185" i="6"/>
  <c r="E179" i="6"/>
  <c r="E178" i="6"/>
  <c r="E177" i="6"/>
  <c r="E176" i="6"/>
  <c r="E170" i="6"/>
  <c r="E169" i="6"/>
  <c r="E168" i="6"/>
  <c r="E167" i="6"/>
  <c r="E166" i="6"/>
  <c r="E160" i="6"/>
  <c r="E159" i="6"/>
  <c r="E158" i="6"/>
  <c r="E152" i="6"/>
  <c r="E151" i="6"/>
  <c r="E150" i="6"/>
  <c r="E149" i="6"/>
  <c r="E148" i="6"/>
  <c r="E142" i="6"/>
  <c r="E141" i="6"/>
  <c r="E140" i="6"/>
  <c r="E134" i="6"/>
  <c r="E133" i="6"/>
  <c r="E132" i="6"/>
  <c r="E131" i="6"/>
  <c r="E99" i="6"/>
  <c r="E98" i="6"/>
  <c r="E97" i="6"/>
  <c r="E96" i="6"/>
  <c r="E95" i="6"/>
  <c r="E94" i="6"/>
  <c r="E88" i="6"/>
  <c r="E87" i="6"/>
  <c r="E86" i="6"/>
  <c r="E85" i="6"/>
  <c r="E84" i="6"/>
  <c r="E83" i="6"/>
  <c r="E77" i="6"/>
  <c r="E76" i="6"/>
  <c r="E75" i="6"/>
  <c r="E74" i="6"/>
  <c r="E68" i="6"/>
  <c r="E67" i="6"/>
  <c r="E66" i="6"/>
  <c r="E65" i="6"/>
  <c r="E64" i="6"/>
  <c r="E63" i="6"/>
  <c r="E48" i="6"/>
  <c r="E47" i="6"/>
  <c r="E46" i="6"/>
  <c r="E45" i="6"/>
  <c r="E39" i="6"/>
  <c r="E38" i="6"/>
  <c r="E37" i="6"/>
  <c r="E31" i="6"/>
  <c r="E32" i="6" s="1"/>
  <c r="E33" i="6" s="1"/>
  <c r="E25" i="6"/>
  <c r="E24" i="6"/>
  <c r="E23" i="6"/>
  <c r="E22" i="6"/>
  <c r="E21" i="6"/>
  <c r="E20" i="6"/>
  <c r="E19" i="6"/>
  <c r="E13" i="6"/>
  <c r="E12" i="6"/>
  <c r="E11" i="6"/>
  <c r="E10" i="6"/>
  <c r="E9" i="6"/>
  <c r="E359" i="6" l="1"/>
  <c r="E14" i="6"/>
  <c r="E15" i="6" s="1"/>
  <c r="E305" i="6"/>
  <c r="E306" i="6" s="1"/>
  <c r="E307" i="6" s="1"/>
  <c r="E326" i="6"/>
  <c r="E327" i="6" s="1"/>
  <c r="E328" i="6" s="1"/>
  <c r="E350" i="6"/>
  <c r="E367" i="6"/>
  <c r="E368" i="6" s="1"/>
  <c r="E369" i="6" s="1"/>
  <c r="E383" i="6"/>
  <c r="E384" i="6" s="1"/>
  <c r="E385" i="6" s="1"/>
  <c r="E399" i="6"/>
  <c r="E400" i="6" s="1"/>
  <c r="E401" i="6" s="1"/>
  <c r="E417" i="6"/>
  <c r="E418" i="6" s="1"/>
  <c r="E419" i="6" s="1"/>
  <c r="E143" i="6"/>
  <c r="E144" i="6" s="1"/>
  <c r="E145" i="6" s="1"/>
  <c r="E161" i="6"/>
  <c r="E162" i="6" s="1"/>
  <c r="E163" i="6" s="1"/>
  <c r="E200" i="6"/>
  <c r="E225" i="6"/>
  <c r="E226" i="6" s="1"/>
  <c r="E227" i="6" s="1"/>
  <c r="E253" i="6"/>
  <c r="E254" i="6" s="1"/>
  <c r="E255" i="6" s="1"/>
  <c r="E268" i="6"/>
  <c r="E269" i="6" s="1"/>
  <c r="E270" i="6" s="1"/>
  <c r="E280" i="6"/>
  <c r="E281" i="6" s="1"/>
  <c r="E26" i="6"/>
  <c r="E27" i="6" s="1"/>
  <c r="E28" i="6" s="1"/>
  <c r="E34" i="6"/>
  <c r="E40" i="6"/>
  <c r="E41" i="6" s="1"/>
  <c r="E42" i="6" s="1"/>
  <c r="E49" i="6"/>
  <c r="E50" i="6" s="1"/>
  <c r="E51" i="6" s="1"/>
  <c r="E69" i="6"/>
  <c r="E70" i="6" s="1"/>
  <c r="E71" i="6" s="1"/>
  <c r="E89" i="6"/>
  <c r="E90" i="6" s="1"/>
  <c r="E100" i="6"/>
  <c r="E101" i="6" s="1"/>
  <c r="E102" i="6" s="1"/>
  <c r="E135" i="6"/>
  <c r="E136" i="6" s="1"/>
  <c r="E153" i="6"/>
  <c r="E154" i="6" s="1"/>
  <c r="E155" i="6" s="1"/>
  <c r="E171" i="6"/>
  <c r="E172" i="6" s="1"/>
  <c r="E190" i="6"/>
  <c r="E191" i="6" s="1"/>
  <c r="E192" i="6" s="1"/>
  <c r="E217" i="6"/>
  <c r="E218" i="6" s="1"/>
  <c r="E338" i="6"/>
  <c r="E339" i="6" s="1"/>
  <c r="E340" i="6" s="1"/>
  <c r="E360" i="6"/>
  <c r="E375" i="6"/>
  <c r="E376" i="6" s="1"/>
  <c r="E377" i="6" s="1"/>
  <c r="E391" i="6"/>
  <c r="E392" i="6" s="1"/>
  <c r="E393" i="6" s="1"/>
  <c r="E407" i="6"/>
  <c r="E408" i="6" s="1"/>
  <c r="E409" i="6" s="1"/>
  <c r="E425" i="6"/>
  <c r="E426" i="6" s="1"/>
  <c r="E427" i="6" s="1"/>
  <c r="E434" i="6"/>
  <c r="E435" i="6" s="1"/>
  <c r="E436" i="6" s="1"/>
  <c r="E443" i="6"/>
  <c r="E444" i="6" s="1"/>
  <c r="E445" i="6" s="1"/>
  <c r="E454" i="6"/>
  <c r="E455" i="6" s="1"/>
  <c r="E456" i="6" s="1"/>
  <c r="E465" i="6"/>
  <c r="E466" i="6" s="1"/>
  <c r="E467" i="6" s="1"/>
  <c r="E476" i="6"/>
  <c r="E477" i="6" s="1"/>
  <c r="E478" i="6" s="1"/>
  <c r="E78" i="6"/>
  <c r="E180" i="6"/>
  <c r="E238" i="6"/>
  <c r="E318" i="6"/>
  <c r="E351" i="6"/>
  <c r="E352" i="6" s="1"/>
  <c r="E539" i="6"/>
  <c r="E540" i="6" s="1"/>
  <c r="B30" i="2"/>
  <c r="B28" i="2"/>
  <c r="G72" i="1"/>
  <c r="G71" i="1"/>
  <c r="G70" i="1"/>
  <c r="G69" i="1"/>
  <c r="G68" i="1" s="1"/>
  <c r="E361" i="6" l="1"/>
  <c r="D30" i="2"/>
  <c r="N30" i="2" s="1"/>
  <c r="E282" i="6"/>
  <c r="E201" i="6"/>
  <c r="E202" i="6" s="1"/>
  <c r="E16" i="6"/>
  <c r="E533" i="6"/>
  <c r="E219" i="6"/>
  <c r="E173" i="6"/>
  <c r="E137" i="6"/>
  <c r="E91" i="6"/>
  <c r="E319" i="6"/>
  <c r="E320" i="6" s="1"/>
  <c r="E239" i="6"/>
  <c r="E240" i="6" s="1"/>
  <c r="E79" i="6"/>
  <c r="E80" i="6" s="1"/>
  <c r="E181" i="6"/>
  <c r="E182" i="6" s="1"/>
  <c r="G8" i="1"/>
  <c r="G12" i="1"/>
  <c r="G16" i="1"/>
  <c r="G91" i="1"/>
  <c r="G90" i="1" s="1"/>
  <c r="G76" i="1"/>
  <c r="G77" i="1"/>
  <c r="G75" i="1"/>
  <c r="G74" i="1" l="1"/>
  <c r="D28" i="2"/>
  <c r="G55" i="1"/>
  <c r="G53" i="1"/>
  <c r="G54" i="1"/>
  <c r="G48" i="1"/>
  <c r="G30" i="1"/>
  <c r="G31" i="1"/>
  <c r="G32" i="1"/>
  <c r="G33" i="1"/>
  <c r="G47" i="1" l="1"/>
  <c r="G21" i="1"/>
  <c r="G43" i="1"/>
  <c r="L28" i="2"/>
  <c r="N28" i="2"/>
  <c r="J28" i="2"/>
  <c r="G93" i="1" l="1"/>
  <c r="D29" i="11"/>
  <c r="D22" i="11"/>
  <c r="D15" i="11"/>
  <c r="D30" i="11" l="1"/>
  <c r="N40" i="2"/>
  <c r="D16" i="2" l="1"/>
  <c r="H16" i="2" l="1"/>
  <c r="F16" i="2"/>
  <c r="B32" i="2"/>
  <c r="D18" i="2" l="1"/>
  <c r="D32" i="2"/>
  <c r="N32" i="2" s="1"/>
  <c r="H18" i="2" l="1"/>
  <c r="F18" i="2"/>
  <c r="B22" i="2"/>
  <c r="H40" i="2" l="1"/>
  <c r="B36" i="2"/>
  <c r="B26" i="2"/>
  <c r="B24" i="2"/>
  <c r="D36" i="2" l="1"/>
  <c r="N36" i="2" l="1"/>
  <c r="D26" i="2"/>
  <c r="J26" i="2" s="1"/>
  <c r="B14" i="2" l="1"/>
  <c r="B20" i="2"/>
  <c r="F40" i="2" l="1"/>
  <c r="D24" i="2" l="1"/>
  <c r="J24" i="2" s="1"/>
  <c r="D20" i="2" l="1"/>
  <c r="D14" i="2"/>
  <c r="D22" i="2"/>
  <c r="N22" i="2" l="1"/>
  <c r="N41" i="2" s="1"/>
  <c r="L22" i="2"/>
  <c r="F20" i="2"/>
  <c r="L20" i="2"/>
  <c r="J20" i="2"/>
  <c r="J41" i="2" s="1"/>
  <c r="D38" i="2"/>
  <c r="C34" i="2" s="1"/>
  <c r="H20" i="2"/>
  <c r="H41" i="2" s="1"/>
  <c r="F14" i="2"/>
  <c r="L41" i="2" l="1"/>
  <c r="K41" i="2" s="1"/>
  <c r="F41" i="2"/>
  <c r="H42" i="2" s="1"/>
  <c r="J42" i="2" s="1"/>
  <c r="C30" i="2"/>
  <c r="I41" i="2"/>
  <c r="G41" i="2"/>
  <c r="M41" i="2"/>
  <c r="C16" i="2"/>
  <c r="C24" i="2"/>
  <c r="C20" i="2"/>
  <c r="C36" i="2"/>
  <c r="C14" i="2"/>
  <c r="C22" i="2"/>
  <c r="C26" i="2"/>
  <c r="C32" i="2"/>
  <c r="C28" i="2"/>
  <c r="C18" i="2"/>
  <c r="E41" i="2" l="1"/>
  <c r="E42" i="2" s="1"/>
  <c r="G42" i="2" s="1"/>
  <c r="I42" i="2" s="1"/>
  <c r="K42" i="2" s="1"/>
  <c r="M42" i="2" s="1"/>
  <c r="L42" i="2"/>
  <c r="N42" i="2" s="1"/>
  <c r="F42" i="2"/>
  <c r="C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Seduc-Asserf</author>
  </authors>
  <commentList>
    <comment ref="B7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>Digite o Nome da Unidade Escolar.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8" authorId="0" shapeId="0" xr:uid="{00000000-0006-0000-0200-000002000000}">
      <text>
        <r>
          <rPr>
            <b/>
            <sz val="10"/>
            <color indexed="81"/>
            <rFont val="Tahoma"/>
            <family val="2"/>
          </rPr>
          <t>Digite a localização e o Município.</t>
        </r>
      </text>
    </comment>
    <comment ref="B9" authorId="0" shapeId="0" xr:uid="{00000000-0006-0000-0200-000003000000}">
      <text>
        <r>
          <rPr>
            <b/>
            <sz val="10"/>
            <color indexed="81"/>
            <rFont val="Tahoma"/>
            <family val="2"/>
          </rPr>
          <t>Verifique e corrija a data de seu micro.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0" authorId="0" shapeId="0" xr:uid="{00000000-0006-0000-0200-000004000000}">
      <text>
        <r>
          <rPr>
            <b/>
            <sz val="10"/>
            <color indexed="81"/>
            <rFont val="Tahoma"/>
            <family val="2"/>
          </rPr>
          <t>Verifique e corrija a data de seu micro.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<sst xmlns="http://schemas.openxmlformats.org/spreadsheetml/2006/main" count="1547" uniqueCount="635">
  <si>
    <t>ITEM</t>
  </si>
  <si>
    <t>DISCRIMINAÇÃO</t>
  </si>
  <si>
    <t>UNID.</t>
  </si>
  <si>
    <t>1.1</t>
  </si>
  <si>
    <t>PLANILHA ORÇAMENTÁRIA</t>
  </si>
  <si>
    <t>QUANT.</t>
  </si>
  <si>
    <t>P. UNITÁRIO R$</t>
  </si>
  <si>
    <t>P. TOTAL        R$</t>
  </si>
  <si>
    <t>2.1</t>
  </si>
  <si>
    <t>3.1</t>
  </si>
  <si>
    <t>4.1</t>
  </si>
  <si>
    <t>5.1</t>
  </si>
  <si>
    <t>6.1</t>
  </si>
  <si>
    <t>6.2</t>
  </si>
  <si>
    <t>7.1</t>
  </si>
  <si>
    <t>m²</t>
  </si>
  <si>
    <t>m³</t>
  </si>
  <si>
    <t>unid.</t>
  </si>
  <si>
    <t>5.2</t>
  </si>
  <si>
    <t>4.2</t>
  </si>
  <si>
    <t xml:space="preserve">OBRA : </t>
  </si>
  <si>
    <t xml:space="preserve">LOCAL : </t>
  </si>
  <si>
    <t xml:space="preserve">DATA : </t>
  </si>
  <si>
    <t>CRONOGRAMA  FÍSICO - FINANCEIRO</t>
  </si>
  <si>
    <t>DESCRIÇÃO DOS SERVIÇOS</t>
  </si>
  <si>
    <t>PESO %</t>
  </si>
  <si>
    <t>VALOR DO SERVIÇO</t>
  </si>
  <si>
    <t>1º MÊS</t>
  </si>
  <si>
    <t>% MÊS</t>
  </si>
  <si>
    <t>R$</t>
  </si>
  <si>
    <t>SOMA</t>
  </si>
  <si>
    <t>VALOR ACUMULADO</t>
  </si>
  <si>
    <t>TOTAL GERAL SIMPLES</t>
  </si>
  <si>
    <t>TOTAL GERAL ACUMULADO</t>
  </si>
  <si>
    <t>CÓDIGO</t>
  </si>
  <si>
    <t xml:space="preserve">PRAZO : </t>
  </si>
  <si>
    <t>SERVIÇOS PRELIMINARES</t>
  </si>
  <si>
    <t>MEMORIAL DE CÁLCULO</t>
  </si>
  <si>
    <t>011340</t>
  </si>
  <si>
    <t>2º MÊS</t>
  </si>
  <si>
    <t>2.2</t>
  </si>
  <si>
    <t>2.3</t>
  </si>
  <si>
    <t>3.2</t>
  </si>
  <si>
    <t>4.3</t>
  </si>
  <si>
    <t>LIMPEZA GERAL</t>
  </si>
  <si>
    <t>Limpeza geral e entrega da obra</t>
  </si>
  <si>
    <t>COMPOSIÇÃO</t>
  </si>
  <si>
    <t>PLACA DA OBRA  C/ PLOTAGEM DE GRÁFICA</t>
  </si>
  <si>
    <t>SERVENTE</t>
  </si>
  <si>
    <t>LONA C/ PLOTAGEM GRÁFICA</t>
  </si>
  <si>
    <t>PREGO 1 1/2 x 13</t>
  </si>
  <si>
    <t>PERNAMANCA 3" x 2" x 4m. MAD BRANCA</t>
  </si>
  <si>
    <t>H</t>
  </si>
  <si>
    <t>M²</t>
  </si>
  <si>
    <t>KG</t>
  </si>
  <si>
    <t>DZ</t>
  </si>
  <si>
    <t>M</t>
  </si>
  <si>
    <t>DESFORMA</t>
  </si>
  <si>
    <t>CIMENTO</t>
  </si>
  <si>
    <t>M³</t>
  </si>
  <si>
    <t>SC</t>
  </si>
  <si>
    <t>TOTAL COM LEI SEM BDI</t>
  </si>
  <si>
    <t>L</t>
  </si>
  <si>
    <t>COD: 110763</t>
  </si>
  <si>
    <t>COD: 011340</t>
  </si>
  <si>
    <t>GL</t>
  </si>
  <si>
    <t>LIMPEZA GERAL E ENTREGA DA OBRA</t>
  </si>
  <si>
    <t>COD: 270220</t>
  </si>
  <si>
    <t>PLANILHA DE COMPOSIÇÃO DE PREÇOS</t>
  </si>
  <si>
    <t>Placa da obra em lona com plotagem de gráfica</t>
  </si>
  <si>
    <t>TOTAL:</t>
  </si>
  <si>
    <t>UND</t>
  </si>
  <si>
    <t>ALVENARIA TIJOLO DE BARRO A CUTELO</t>
  </si>
  <si>
    <t>COD: 060046</t>
  </si>
  <si>
    <t>TIJOLO DE BARRO 14 x 19 x 9</t>
  </si>
  <si>
    <t>ARGAMASSA DE CIMENTO, AREIA E ADITIVO PLÁSTICO</t>
  </si>
  <si>
    <t>060046</t>
  </si>
  <si>
    <t>ARGAMASSA DE CIMENTO, AREIA E ADITIVO PLÁSTICO 1:6</t>
  </si>
  <si>
    <t>110763</t>
  </si>
  <si>
    <t>270220</t>
  </si>
  <si>
    <t>PIS</t>
  </si>
  <si>
    <t>3.3</t>
  </si>
  <si>
    <t>3.4</t>
  </si>
  <si>
    <t>PISO</t>
  </si>
  <si>
    <t>FORRO</t>
  </si>
  <si>
    <t>INSTALAÇÕES HIDRÁULICAS</t>
  </si>
  <si>
    <t>7.2</t>
  </si>
  <si>
    <t>7.3</t>
  </si>
  <si>
    <t>ESQUADRIAS</t>
  </si>
  <si>
    <t>8.1</t>
  </si>
  <si>
    <t>8.2</t>
  </si>
  <si>
    <t>8.3</t>
  </si>
  <si>
    <t>8.4</t>
  </si>
  <si>
    <t>9.2</t>
  </si>
  <si>
    <t>9.3</t>
  </si>
  <si>
    <t>PINTURA</t>
  </si>
  <si>
    <t>10.1</t>
  </si>
  <si>
    <t>Alvenaria tijolo cerâmico à cutelo</t>
  </si>
  <si>
    <t>Reboco com aditivo plástico 1:6</t>
  </si>
  <si>
    <t>Barroteamento em madeira de lei para forro PVC</t>
  </si>
  <si>
    <t>Forro em lambril de PVC</t>
  </si>
  <si>
    <t>Ponto de água (Incluindo tubos e conexões)</t>
  </si>
  <si>
    <t>Ponto de esgoto (Incluindo tubos, conexões, caixas e ralos)</t>
  </si>
  <si>
    <t>Bacia sifonada com caixa de descarga acoplada com assento]</t>
  </si>
  <si>
    <t>Porta em madeira lambrizada</t>
  </si>
  <si>
    <t>Esmalte sobre madeira com selador sem massa</t>
  </si>
  <si>
    <t>Ferragens para porta externa 1 folha</t>
  </si>
  <si>
    <t>pt.</t>
  </si>
  <si>
    <t>FORMA EM MADEIRA BRANCA</t>
  </si>
  <si>
    <t xml:space="preserve">ARMAÇÃO PARA CONCRETO </t>
  </si>
  <si>
    <t>CONCRETO COM SEIXO FCK = 20MPA (INC./ PREP./ LANÇAMENTO)</t>
  </si>
  <si>
    <t>COD: 070054</t>
  </si>
  <si>
    <t>PREGO 2" x 11</t>
  </si>
  <si>
    <t>PEÇA EM MAD. DE LEI 6" x 3" x 4m</t>
  </si>
  <si>
    <t>RIPÃO EM MADEIRA DE LEI 2" x 1"</t>
  </si>
  <si>
    <t>PERNAMANCA 3" x 2" 4m - MADEIRA FORTE</t>
  </si>
  <si>
    <t>REBOCO COM ADITIVO PLÁSTICO 1:6</t>
  </si>
  <si>
    <t>REVESTIMENTO CERÂMICO PADRÃO MÉDIO</t>
  </si>
  <si>
    <t>COD: 110644</t>
  </si>
  <si>
    <t>ARGAMASSA AC-I</t>
  </si>
  <si>
    <t>REJUNTE PARA CERÂMICA</t>
  </si>
  <si>
    <t>CAMADA REGULARIZADORA</t>
  </si>
  <si>
    <t>COD: 130110</t>
  </si>
  <si>
    <t>AREIA</t>
  </si>
  <si>
    <t>BARROTEAMENTO EM MADEIRA DE LEI PARA FORRO PVC</t>
  </si>
  <si>
    <t>COD: 140348</t>
  </si>
  <si>
    <t>RIPÃO EM MADEIRA DE LEI 2" x 1" SERRADA</t>
  </si>
  <si>
    <t>FORRO EM LAMBRIL DE PVC</t>
  </si>
  <si>
    <t>COD: 141336</t>
  </si>
  <si>
    <t>PONTO DE ÁGUA (INCLUINDO TUBOS E CONEXÕES)</t>
  </si>
  <si>
    <t>TÊ EM PVC 3/4" x 3/4" (LH)</t>
  </si>
  <si>
    <t>ADAPTADOR CURTO PVC 3/4" (LH)</t>
  </si>
  <si>
    <t>TUBO PVC 3/4" (LH)</t>
  </si>
  <si>
    <t>COTOVELO PVC 3/4" x 3/4" (LH)</t>
  </si>
  <si>
    <t>TUBO EM PVC 1 1/2" (LH)</t>
  </si>
  <si>
    <t>ADAPTADOR CURTO PVC 1 1/2" (LH)</t>
  </si>
  <si>
    <t>PT.</t>
  </si>
  <si>
    <t>COD: 180299</t>
  </si>
  <si>
    <t>PONTO DE ESGOTO (INCL. TUBO, CONEXÕES, CAIXAS E RALOS)</t>
  </si>
  <si>
    <t>TÊ LONGO PVC - JS - 100 x 75mm (LS)</t>
  </si>
  <si>
    <t>RALO PVC COM SAÍDA 100 x 53 x 40mm</t>
  </si>
  <si>
    <t>JOELHO/ COTOVELO 90º PVC - JS - 40mm (LH)</t>
  </si>
  <si>
    <t>CAIXA SIFONADA PVC COM GRELHA - 100 x 100 x 50mm</t>
  </si>
  <si>
    <t>JUNÇÃO SIMPLES INV. 45º PVC - JS - 75 x 75mm (LS)</t>
  </si>
  <si>
    <t>TUBO PVC - 40mm (LS)</t>
  </si>
  <si>
    <t>TUBO PVC - 50mm (LS)</t>
  </si>
  <si>
    <t>CURVA 45º PVC - JS - 75mm (LH)</t>
  </si>
  <si>
    <t>BACIA SIFONADA COM CAIXA DE DESCARGA ACOPLADA/ ASSENTO</t>
  </si>
  <si>
    <t>COD: 190609</t>
  </si>
  <si>
    <t>ASSENTO PLÁSTICO</t>
  </si>
  <si>
    <t>BOLSA PLÁSTICA (VASO SANITÁRIO)</t>
  </si>
  <si>
    <t>TUBO DE LIGAÇÃO EM PVC COM CANOPLA (LS)</t>
  </si>
  <si>
    <t>PARAFUSO NIQUELADO PARA LOUÇAS SANITÁRIAS</t>
  </si>
  <si>
    <t>ANEL DE BORRACHA DE 1"</t>
  </si>
  <si>
    <t>ADESIVO PARA PVC - 75g</t>
  </si>
  <si>
    <t>SOLUÇÃO LIMPADORA</t>
  </si>
  <si>
    <t>BACIA SIFONADA COM CAIXA DE DESCARGA ACOPLADA</t>
  </si>
  <si>
    <t>TB</t>
  </si>
  <si>
    <t>TORNEIRA METÁLICA PARA LAVATÓRIO  DE 1/2"</t>
  </si>
  <si>
    <t>VÁLVULA PARA LAVATÓRIO d = 1" CROMADA</t>
  </si>
  <si>
    <t>FITA DE VEDAÇÃO</t>
  </si>
  <si>
    <t>PORTA EM MADEIRA LAMBRIZADA</t>
  </si>
  <si>
    <t>COD: 090641</t>
  </si>
  <si>
    <t>CAIXILHO PARA ESQUADRIA MADEIRA LAMBRIZADA</t>
  </si>
  <si>
    <t>TINTA LATEX INTERIOR</t>
  </si>
  <si>
    <t>MASSA ACRÍLICA</t>
  </si>
  <si>
    <t>LIXA PARA PAREDE</t>
  </si>
  <si>
    <t>LIQUIDO SELADOR PARA PAREDE</t>
  </si>
  <si>
    <t>ESMALTE SOBRE MADEIRA COM SELADOR SEM MASSA</t>
  </si>
  <si>
    <t>LIXA PARA MADEIRA</t>
  </si>
  <si>
    <t>LIQUIDO SELADOR PARA MADEIRA</t>
  </si>
  <si>
    <t>AGUARRÁZ</t>
  </si>
  <si>
    <t>TINTA ESMALTE</t>
  </si>
  <si>
    <t>FERRAGENS PARA PORTA EXTERNA 1 FOLHA</t>
  </si>
  <si>
    <t>CJ.</t>
  </si>
  <si>
    <t>COD: 100226</t>
  </si>
  <si>
    <t>FECHADURA EXTERNA</t>
  </si>
  <si>
    <t>FERRAGENS PARA PORTA BANHEIRO</t>
  </si>
  <si>
    <t>FECHADURA PARA WC - LIVRE - OCUPADO</t>
  </si>
  <si>
    <t>COD: 100228</t>
  </si>
  <si>
    <t>070054</t>
  </si>
  <si>
    <t>110644</t>
  </si>
  <si>
    <t>130110</t>
  </si>
  <si>
    <t>140348</t>
  </si>
  <si>
    <t>141336</t>
  </si>
  <si>
    <t>180299</t>
  </si>
  <si>
    <t>COD: 180214</t>
  </si>
  <si>
    <t>180214</t>
  </si>
  <si>
    <t>190609</t>
  </si>
  <si>
    <t>090641</t>
  </si>
  <si>
    <t>COD: 150377</t>
  </si>
  <si>
    <t>150377</t>
  </si>
  <si>
    <t>100226</t>
  </si>
  <si>
    <t>100228</t>
  </si>
  <si>
    <t>MEMORIAL</t>
  </si>
  <si>
    <t>2,00m x 3,00m</t>
  </si>
  <si>
    <t>COD: 070057</t>
  </si>
  <si>
    <t>TELHA FIBROTEX ( 2,44 X 0,55m) e = 4mm</t>
  </si>
  <si>
    <t>PARAFUSO fo.go 5/16" c = 110mm</t>
  </si>
  <si>
    <t>MASSA DE VEDAÇÃO</t>
  </si>
  <si>
    <t>ARRUELA CONCAVA EM PVC  d = 5/16</t>
  </si>
  <si>
    <t>070057</t>
  </si>
  <si>
    <t>m</t>
  </si>
  <si>
    <t>CARPINTEIRO DE FORMAS C/ENCARGOS COMPLEMENTARES</t>
  </si>
  <si>
    <t>VALOR COM ENCARGOS COMPLEMENTARES</t>
  </si>
  <si>
    <t>PEDREIRO COM ENCARGOS COMPLEMENTARES</t>
  </si>
  <si>
    <t>SERVENTE COM ENCARGOS COMPLEMENTARES</t>
  </si>
  <si>
    <t>TOTAL</t>
  </si>
  <si>
    <t>ESTRUTURA EM MADEIRA DE LEI PARA TELHA FIBROCIMENTO</t>
  </si>
  <si>
    <t>CARPINTEIRO DE FORMA C/ ENCARGOS COMPLEMENTARES</t>
  </si>
  <si>
    <t>COBERTURA TELHA ONDINA e = 4mm</t>
  </si>
  <si>
    <t>Estrutura em madeira de lei para telha ondina  pintada</t>
  </si>
  <si>
    <t>Cobertura telha ondina pintada</t>
  </si>
  <si>
    <t>050267</t>
  </si>
  <si>
    <t>camada regularizadora no traço 1:4</t>
  </si>
  <si>
    <t>1.2</t>
  </si>
  <si>
    <t>1.3</t>
  </si>
  <si>
    <t>130119</t>
  </si>
  <si>
    <t>Lajota cerêmica PEI IV (PADRÃO MÉDIO)</t>
  </si>
  <si>
    <t>4.4</t>
  </si>
  <si>
    <t>4.5</t>
  </si>
  <si>
    <t>4.6</t>
  </si>
  <si>
    <t>Lavatório de louça c/ coluna com torneira, sifão e válvula</t>
  </si>
  <si>
    <t>190375</t>
  </si>
  <si>
    <t>7.4</t>
  </si>
  <si>
    <t>COBERTURA/ ALVENARIA/ REBOCO/ CINTA/PILAR/ REVESTIMENTO CERÂMICO (WC+COZINHA</t>
  </si>
  <si>
    <t>Pilar em concreto armado fck18mpa</t>
  </si>
  <si>
    <t>110143</t>
  </si>
  <si>
    <t>Chapisco de cimento e areia no traço 1:3</t>
  </si>
  <si>
    <t>150251</t>
  </si>
  <si>
    <t>150253</t>
  </si>
  <si>
    <t>Revestimento cerâmico (Wc's + Copa )</t>
  </si>
  <si>
    <t>Chapisco de cimento e areia</t>
  </si>
  <si>
    <t>PVA interna com massa e selador</t>
  </si>
  <si>
    <t>Acrilica fosca ext. com massa acrílica e selador</t>
  </si>
  <si>
    <t>030010</t>
  </si>
  <si>
    <t>Escavação manual até 1,50m de profundidade</t>
  </si>
  <si>
    <t>Camada regularizadora no traço 1:4</t>
  </si>
  <si>
    <t>Lajota cerâmica PEI IV (PADRÃO MÉDIO)</t>
  </si>
  <si>
    <t>TOTAL GERAL</t>
  </si>
  <si>
    <t>SERVENTE C/ ENCARGOS COMPLEMENTARES</t>
  </si>
  <si>
    <t>TELHADISTA C/ ENCARGOS COMPLEMENTARES</t>
  </si>
  <si>
    <t>PEDREIRO C/ ENCARGOS COMPLEMENTARES</t>
  </si>
  <si>
    <t>SEIXO LAVADO</t>
  </si>
  <si>
    <t>LAJOTA CERÂMICA PEI IV (padrão médio)</t>
  </si>
  <si>
    <t>COD:130119</t>
  </si>
  <si>
    <t>CARPINTEIRO COM ENCARGOS COMPLEMENTARES</t>
  </si>
  <si>
    <t>LAVATÓRIO DE LOUÇA C/ COLUNA COM TORNEIRA, SIFÃO E VÁLVULA</t>
  </si>
  <si>
    <t>COD: 190375</t>
  </si>
  <si>
    <t>LAVATÓRIO DE LOUÇA C/ COLUNA BRANCO (MÉDIO)</t>
  </si>
  <si>
    <t>SIFÃO METÁLICO DE 1 1/2"</t>
  </si>
  <si>
    <t>UNID</t>
  </si>
  <si>
    <t>PINTOR COM ENCARGOS COMPLEMENTARES</t>
  </si>
  <si>
    <t>PREGO 21/2''X10</t>
  </si>
  <si>
    <t xml:space="preserve">UNID </t>
  </si>
  <si>
    <t>PVA INTERNA COM MASSA E SELADOR</t>
  </si>
  <si>
    <t>COD: 150251</t>
  </si>
  <si>
    <t>MASSA PVA</t>
  </si>
  <si>
    <t>COD: 150253</t>
  </si>
  <si>
    <t>LIQUIDO SELADOR ACRILICO</t>
  </si>
  <si>
    <t>TINTA ACRILICA FOSCA</t>
  </si>
  <si>
    <t>ACRILICA FOSCA EXT.C/MASSA ACRILICA E SELADOR 3 DEMÃOS</t>
  </si>
  <si>
    <t>BRAÇADEIRA EM CHAPA DE FERRO1/8''X1''(P/CONDUTORES)</t>
  </si>
  <si>
    <t>RETIRADA DE ENTULHO-MANUALMENTE (INCL.CX COLETORA)</t>
  </si>
  <si>
    <t>ESCAVAÇÃO MANUAL ATÉ 1,50M DE PROFUNDIDADE</t>
  </si>
  <si>
    <t>REATERRO COMPACTADO</t>
  </si>
  <si>
    <t>CONCRETO ARMADO PARA CALHAS E PERCINTAS</t>
  </si>
  <si>
    <t>CAMADA IMPERMEABILIZADORA E=10CM C/PEDRA PRETA</t>
  </si>
  <si>
    <t>TUBO PVC 100MM JS</t>
  </si>
  <si>
    <t>TUBO PVC 150MM JS</t>
  </si>
  <si>
    <t>CHAPISCO DE CIMENTO E AREIA NO TRAÇO 1:3</t>
  </si>
  <si>
    <t>VIGA DE PEROBA 6X16 CM</t>
  </si>
  <si>
    <t>FLANGE DE AÇO GALVANIZADO 20MM</t>
  </si>
  <si>
    <t>FLANGE DE AÇO GALVANIZADO 50MM</t>
  </si>
  <si>
    <t>FLANGE DE AÇO GALVANIZADO 25MM</t>
  </si>
  <si>
    <t>COD:030010</t>
  </si>
  <si>
    <t>SERVENTE CO ENCARGOS COMPLEMENTARES</t>
  </si>
  <si>
    <t>COD:110143</t>
  </si>
  <si>
    <t>ARGAMASSA DE CIMENTO E AREIA NO TRAÇO 1:3</t>
  </si>
  <si>
    <t>TAXA (%)</t>
  </si>
  <si>
    <t>1.4</t>
  </si>
  <si>
    <t>MÃO DE OBRA</t>
  </si>
  <si>
    <t>TRANSPORTES</t>
  </si>
  <si>
    <t>MANUTENÇÃO E OPERAÇÃO DO ESCRITÓRIO CENTRAL</t>
  </si>
  <si>
    <t>DESPESAS DIVERSAS</t>
  </si>
  <si>
    <t>TOTAL DA ADMINISTRAÇÃO CENTRAL</t>
  </si>
  <si>
    <t>ISS</t>
  </si>
  <si>
    <t>TOTAL DAS DESPESAS FISCAIS</t>
  </si>
  <si>
    <t>DESCRIÇÃO</t>
  </si>
  <si>
    <t>onde:</t>
  </si>
  <si>
    <t>FÓRMULA DO BDI (APROVADA PELO TCU)</t>
  </si>
  <si>
    <t>Acrilica fosca ext.c/ massa acrílica e selador 3 de mãos</t>
  </si>
  <si>
    <t xml:space="preserve">                            </t>
  </si>
  <si>
    <t>MOVIMENTO DE TERRAS</t>
  </si>
  <si>
    <t>INFRA-ESTRUTURA : FUNDAÇÕES</t>
  </si>
  <si>
    <t>050766</t>
  </si>
  <si>
    <t>LOCAÇÃO DA OBRA A TRENA</t>
  </si>
  <si>
    <t>COD:010009</t>
  </si>
  <si>
    <t>PERNAMANCA 3''X2'' 4M MADEIRA BRANCA</t>
  </si>
  <si>
    <t>LINHA DE NYLON Nº 80</t>
  </si>
  <si>
    <t>RL</t>
  </si>
  <si>
    <t>TÁBUA DE MADEIRA BRANCA 4 M</t>
  </si>
  <si>
    <t>ARAME RECOZIDO Nº 18</t>
  </si>
  <si>
    <t>010009</t>
  </si>
  <si>
    <t>Locação da obra a trena</t>
  </si>
  <si>
    <t>Percinta em concreto armado  20mpa</t>
  </si>
  <si>
    <t>Pilar em concreto armado 20mpa</t>
  </si>
  <si>
    <t>MOVIMENTO DE TERRA</t>
  </si>
  <si>
    <t>INFRA ESTRUTURA: FUNDAÇÕES</t>
  </si>
  <si>
    <t>4.7</t>
  </si>
  <si>
    <t>4.8</t>
  </si>
  <si>
    <t>4.9</t>
  </si>
  <si>
    <t>4.10</t>
  </si>
  <si>
    <t>5.3</t>
  </si>
  <si>
    <t>7.5</t>
  </si>
  <si>
    <t>7.6</t>
  </si>
  <si>
    <t>7.7</t>
  </si>
  <si>
    <t>Percinta em concreto armado</t>
  </si>
  <si>
    <t>RODAPÉ CERÂMICO H= 8 CM</t>
  </si>
  <si>
    <t>COD:120164</t>
  </si>
  <si>
    <t>ARGAMASSA AC I</t>
  </si>
  <si>
    <t>Rodopé cerâmico h= 8 cm</t>
  </si>
  <si>
    <t>120164</t>
  </si>
  <si>
    <t>Rodapé cerâmico h= 8 cm</t>
  </si>
  <si>
    <t>MUNICÍPIO DE MELGAÇO - PA</t>
  </si>
  <si>
    <t xml:space="preserve"> CONCRETO ARMADO FCK 20 MPA C/ FORMA DE MADEIRA BRANCA</t>
  </si>
  <si>
    <t>COD:050729</t>
  </si>
  <si>
    <t>Concreto armado fck 20 mpa fabricado na obra,adensado e lançado para sapatas,com formas de madeira branca</t>
  </si>
  <si>
    <t>050729</t>
  </si>
  <si>
    <t>Concreto armado fck 20 mpa fabricado na obra,adensado e lançado para vigas baldrames,com formas de madeira branca</t>
  </si>
  <si>
    <t>Aterro com material fora  da obra c/apiloamento</t>
  </si>
  <si>
    <t>030011</t>
  </si>
  <si>
    <t>Concreto armado fck 20mpa fabricado na obra,adensado e lançado para sapatas com formas de madeira branca</t>
  </si>
  <si>
    <t>Concreto armado fck 20mpa fabricado na obra,adensado e lançado para vigas baldrames com formas de madeira branca</t>
  </si>
  <si>
    <t>Aterro c/material fora da obra c/ apiloamento</t>
  </si>
  <si>
    <t>070059</t>
  </si>
  <si>
    <t>Cumeeira fibrocimento ondina</t>
  </si>
  <si>
    <t>070827</t>
  </si>
  <si>
    <t>Lambrequim em madeira de lei</t>
  </si>
  <si>
    <t>Camada impermeabilizadora</t>
  </si>
  <si>
    <t>5.4</t>
  </si>
  <si>
    <t>1 unid</t>
  </si>
  <si>
    <t>1unid</t>
  </si>
  <si>
    <t>Conjunto moto bomba</t>
  </si>
  <si>
    <t>Veneziana em madeira de lei</t>
  </si>
  <si>
    <t>Ferragens para porta de banheiro</t>
  </si>
  <si>
    <t>conj</t>
  </si>
  <si>
    <t>Porta em madeira lambrizada c/ caixilho /alizar</t>
  </si>
  <si>
    <t>Ferragens para porta de baheiro</t>
  </si>
  <si>
    <t>INFRA ESTRUT. FUNDAÇÕES</t>
  </si>
  <si>
    <t>9.1</t>
  </si>
  <si>
    <t>CAMADA IMPERMEABILIZADORA ESP. 5CM COM SEIXO</t>
  </si>
  <si>
    <t>PEDREIRO  COM ENCARGOS COMPLEMENTARES</t>
  </si>
  <si>
    <t>CUMEEIRA PLANA FIBROCIMENTO 4MM</t>
  </si>
  <si>
    <t>COD:070059</t>
  </si>
  <si>
    <t>Arruela concava de chumbo d= 5/16''</t>
  </si>
  <si>
    <t>PARAFUSO FO GO 5/16'' C=110MM</t>
  </si>
  <si>
    <t>TELHADISTA COM ENCARGOS COMPLEMENTARES</t>
  </si>
  <si>
    <t>LAMBREQUIM EM MADEIRA DE LEI</t>
  </si>
  <si>
    <t>MADEIRA DE LEI APARELHADA</t>
  </si>
  <si>
    <t xml:space="preserve">PREGO 1X16'' </t>
  </si>
  <si>
    <t>ESQUADRIA MADEIRA DE LEI VENEZIANA FIXA C/ CAIXILHO SIMPLES</t>
  </si>
  <si>
    <t>ATERRO COM MATERIAL FORA DA OBRA</t>
  </si>
  <si>
    <t>COD: 030011</t>
  </si>
  <si>
    <t>COMPACTADOR DE SOLO CM-13</t>
  </si>
  <si>
    <t>HP</t>
  </si>
  <si>
    <t>ATERRO ARENOSO</t>
  </si>
  <si>
    <t>Camada impermeabilizadora espessura 5 cm</t>
  </si>
  <si>
    <t>3º MÊS</t>
  </si>
  <si>
    <t>BDI = 25,00%</t>
  </si>
  <si>
    <t>COMPOSIÇÃO ANALÍTICA DA TAXA DE B.D.I.</t>
  </si>
  <si>
    <t>1 - ADMINISTRAÇÃO CENTRAL</t>
  </si>
  <si>
    <t>2 - DESPESAS FISCAIS</t>
  </si>
  <si>
    <t>CPRB</t>
  </si>
  <si>
    <t>COFINS</t>
  </si>
  <si>
    <t>2.4</t>
  </si>
  <si>
    <t>3 - DIVERSOS</t>
  </si>
  <si>
    <t>BONIFICAÇÃO DA EMPRESA (LUCRO)</t>
  </si>
  <si>
    <t>DESPESAS FINANCEIRAS</t>
  </si>
  <si>
    <t>SEGURO OBRIGATÓRIO</t>
  </si>
  <si>
    <t>RISCOS E EVENTUAIS</t>
  </si>
  <si>
    <t>TOTAL DIVERSOS</t>
  </si>
  <si>
    <t>BONIFICAÇÃO E DESPESAS INDIRETAS (B.D.I.)</t>
  </si>
  <si>
    <t>A fórmula para cálculo da taxa a ser acrescida aos custos diretos de um empreendimento, a título de Benefícios e Despesas Indiretas é:</t>
  </si>
  <si>
    <t>BDI =</t>
  </si>
  <si>
    <t>( 1 + X ) x ( 1 + Y ) x ( 1 + Z )</t>
  </si>
  <si>
    <t xml:space="preserve">   - 1</t>
  </si>
  <si>
    <t>( 1 - I )</t>
  </si>
  <si>
    <t>ABRIL /2022</t>
  </si>
  <si>
    <t>ABRIL/ 2022</t>
  </si>
  <si>
    <t>Data: ABRIL/ 2022</t>
  </si>
  <si>
    <t>BDI:</t>
  </si>
  <si>
    <t>Planilha Padrão SEDOP FEVEREIRO/2022                                                           BDI: 25,00%</t>
  </si>
  <si>
    <t>B.D.I 25,00%</t>
  </si>
  <si>
    <t>AJUDANTE DE CARPINTEIRO COM ENCARGOS</t>
  </si>
  <si>
    <t>COD:070827</t>
  </si>
  <si>
    <t>AJUDANTE DE CARPINTEIRO COM ENCARGOS COMPLEMENTARES</t>
  </si>
  <si>
    <t>ENCANADOR OU BOMBEIRO HIDRÁULICO COM ENCARGOS</t>
  </si>
  <si>
    <t>AUXILIAR DE ENCANADOR OU BOMBEIRO HIDRÁULICO</t>
  </si>
  <si>
    <t>B.D.25,00%</t>
  </si>
  <si>
    <t>DOBRADIÇA 3" x 3" COM PARAFUSOS</t>
  </si>
  <si>
    <t>COBERTURA/ ALVENARIA/ PILAR/ PERCINTA/ REBOCO/ CHAPISCO/ REVEST CERÂMICO</t>
  </si>
  <si>
    <t>Ponto de luz com rede (incl tubulação cx fiação)</t>
  </si>
  <si>
    <t>Ponto de tomada/ interruptor (incl tubulação cx fiação)</t>
  </si>
  <si>
    <t>Luminária PAFLON</t>
  </si>
  <si>
    <t>Centro de distribuição para 24 disjuntores</t>
  </si>
  <si>
    <t>Tomada 2P+T (sem fiação) 20A</t>
  </si>
  <si>
    <t>Interruptor 2 teclas simples (sem fiação)</t>
  </si>
  <si>
    <t>Interruptor 1 tecla simples (sem fiação)</t>
  </si>
  <si>
    <t>Disjuntor 1P 10 a 30A PADRÃO DIN</t>
  </si>
  <si>
    <t>Disjuntor 3P 15 a 50A PADRÃO DIN</t>
  </si>
  <si>
    <t>INSTALAÇÕES ELÉTRICAS</t>
  </si>
  <si>
    <t>9.4</t>
  </si>
  <si>
    <t>8.5</t>
  </si>
  <si>
    <t>8.6</t>
  </si>
  <si>
    <t>8.7</t>
  </si>
  <si>
    <t>8.8</t>
  </si>
  <si>
    <t>8.9</t>
  </si>
  <si>
    <t>10.2</t>
  </si>
  <si>
    <t>10.3</t>
  </si>
  <si>
    <t>11.1</t>
  </si>
  <si>
    <t>PONTO DE L,UZ COM REDE (INCL TUBULAÇÃO, CAIXA E FIAÇÃO)</t>
  </si>
  <si>
    <t>COD: 170081</t>
  </si>
  <si>
    <t>PONTO DE TOMADA/ INTERRUPTOR (INCL TUBULAÇÃO, CAIXA E FIAÇÃO)</t>
  </si>
  <si>
    <t>LUMINÁRIA PLAFON</t>
  </si>
  <si>
    <t>COD: 170322</t>
  </si>
  <si>
    <t>TOMADA 2P + T (S/ FIAÇÃO) 20A</t>
  </si>
  <si>
    <t>COD: 171523</t>
  </si>
  <si>
    <t>INTERRUPTOR 1 TECLA SIMPLES (S/ FIAÇÃO)</t>
  </si>
  <si>
    <t>INTERRUPTOR 2 TECLAS SIMPLES (S/ FIAÇÃO)</t>
  </si>
  <si>
    <t>COD: 170326</t>
  </si>
  <si>
    <t>COD: 170332</t>
  </si>
  <si>
    <t>COD: 170334</t>
  </si>
  <si>
    <t>Projeto: CONSTRUÇÃO DE ESCOLA ALVENARIA 08 SALAS</t>
  </si>
  <si>
    <t>Local:  Município de MELGAÇO           Prazo de Execução: 150 dias</t>
  </si>
  <si>
    <t>[8x(8mx6m+2x(16mx2)+(30mx2m)+(10mx3m)+(6mx10m)]0,3m</t>
  </si>
  <si>
    <t>(0,65mx0,65mx1,2m)x67+(0,55x0,55x1,2)x18</t>
  </si>
  <si>
    <t>67x( 0,55mx0,55mx0,25m )+18x(0,45mx0,45mx0,20m)</t>
  </si>
  <si>
    <t>(22,48m+6,24m+16,24m+51,08m+51,08m+22,48m+6,24m+16,24m+49,92m+12,48m+14,00m)x0,12mx0,40m+(14,12m+34,36m+14,12m+4,24m+16,00m+16,00m+2,40m)x0,12mx0,30m</t>
  </si>
  <si>
    <t>(22,48m+6,24m+16,24m+51,08m+51,08m+22,48m+6,24m+16,24m+49,92m+12,48m+14,00m+14,12m+34,36m+14,12m+4,24m+2,40)x0,12mx0,25m</t>
  </si>
  <si>
    <t>(8,36m x 22,48m)+(34,36m x 8,36m)+(10,00m x 3,12m)+(8,36m x 22,48)</t>
  </si>
  <si>
    <t>71x(3,65mx0,12mx0,25m)+19x(3,1mx0,18mx0,18m)</t>
  </si>
  <si>
    <t>INFRA-ESTRUTURA: FUNDAÇÕES</t>
  </si>
  <si>
    <t>COBERTURA/ ALVENARIA/ PILAR/ PERCINTA/ REBOCO/ CHAPISCO/ REVESTIMENTO CERÂMICO</t>
  </si>
  <si>
    <t>ARRUELA DE 1/2"</t>
  </si>
  <si>
    <t>ELETRODUTO PVC RÍGIDO DE 1/2"</t>
  </si>
  <si>
    <t>BUCHA DE 1/2"</t>
  </si>
  <si>
    <t>CABO DE COBRE 2,5MM2 - 750V</t>
  </si>
  <si>
    <t>CAIXA DE DERIVAÇÃO 4" X 2"- PLÁSTICA</t>
  </si>
  <si>
    <t>AUXILIAR DE ELETRICISTA COM ENCARGOS</t>
  </si>
  <si>
    <t>ELETRICISTA COM ENCARGOS COMPLEMENTARES</t>
  </si>
  <si>
    <t>CENTRO DE DISTRIBUIÇÃO PARA 24 DISJUNTORES (C/ BARRAMENTO)</t>
  </si>
  <si>
    <t>DISJUNTOR 1P - 6 a 32A PADRÃO DIN</t>
  </si>
  <si>
    <t>DISJUNTOR 3P - 10 a 50A PADRÃO DIN</t>
  </si>
  <si>
    <t>COD: 170388</t>
  </si>
  <si>
    <t>Disjuntor 1P - 6 a 32A PADRÃO DIN</t>
  </si>
  <si>
    <t>Disjuntor 3P - 10 a 50A PADRÃO DIN</t>
  </si>
  <si>
    <t>5º MÊS</t>
  </si>
  <si>
    <t>4º MÊS</t>
  </si>
  <si>
    <t>150 DIAS OPERACIONAIS</t>
  </si>
  <si>
    <t>Local:  Município de MELGAÇO -ZONA RURAL          Prazo de Execução: 150 dias</t>
  </si>
  <si>
    <t>8 x (6m x 8m) + (14m + 34,12m + 14m) x 2m + (10m x 6,12m) + 2 x (2,00m x 3,00m) + 6m x 3m + (4m x 2,94m) x 2 + 3,24m² + 3,60m² + 7,90m² + 8,32m²</t>
  </si>
  <si>
    <t>8 x (6m x 8m) + (10m x 6,12m) + 2 x (4m x 2,94m) + (3,00m x 6,00m) + 2 x (3,00m x 2,00m) + 3,24m² + 3,60m² + 7,90m² + 8,32m²</t>
  </si>
  <si>
    <t>12.1</t>
  </si>
  <si>
    <t>COMP04</t>
  </si>
  <si>
    <t xml:space="preserve">Passarela para desembarque </t>
  </si>
  <si>
    <t>M2</t>
  </si>
  <si>
    <t>Estrutura em madeira de lei para telha fibrocimento 4mm ondina - pç aparelhada</t>
  </si>
  <si>
    <t>Cobertura telha fibrocimento 4mm ondina plus</t>
  </si>
  <si>
    <t>Cumeeira fibrocimento 4mm</t>
  </si>
  <si>
    <t>Ponto de luz com rede (Tub. Caixa e fiação)</t>
  </si>
  <si>
    <t xml:space="preserve">Luminária tipo PAFLON com lâmpada PL </t>
  </si>
  <si>
    <t>UN</t>
  </si>
  <si>
    <t>Calha em chapa galvanizada</t>
  </si>
  <si>
    <t>PASSARELA DE ACESSO</t>
  </si>
  <si>
    <t>11.2</t>
  </si>
  <si>
    <t>11.3</t>
  </si>
  <si>
    <t>11.4</t>
  </si>
  <si>
    <t>11.5</t>
  </si>
  <si>
    <t>11.6</t>
  </si>
  <si>
    <t>11.7</t>
  </si>
  <si>
    <t>11.8</t>
  </si>
  <si>
    <t>11.9</t>
  </si>
  <si>
    <t>Estrutura em madeira de lei para telha ondina fibrocimento 4mm</t>
  </si>
  <si>
    <t>Cumeeira onduline</t>
  </si>
  <si>
    <t>(2 pt +8 pt)</t>
  </si>
  <si>
    <t>(2 unid+8 unid)</t>
  </si>
  <si>
    <t>COMP01</t>
  </si>
  <si>
    <t>COMP02</t>
  </si>
  <si>
    <t>COMP03</t>
  </si>
  <si>
    <t>PASSARELA PARA DESEMBARQUE</t>
  </si>
  <si>
    <t>PEÇA EM MADEIRA DE LEI 4"x 4" x 4m APAR.</t>
  </si>
  <si>
    <t>TÁBUA DE MADEIRA FORTE 4M - CUPIÚBA, CUMARU, SUCUPIRA OU SIMILAR</t>
  </si>
  <si>
    <t>JPREGO 3 x 9"</t>
  </si>
  <si>
    <t>PARAFUSO DE 1/2" x 8"</t>
  </si>
  <si>
    <t>PEÇA DE MADEIRA DE LEI 5" x 2" 4m</t>
  </si>
  <si>
    <t>COMP05</t>
  </si>
  <si>
    <t>COMP06</t>
  </si>
  <si>
    <t>ESTRUTURA EM MADEIRA PARA CHAPA FIBROCIMENTO - PC APAR.</t>
  </si>
  <si>
    <t>COD: 070053</t>
  </si>
  <si>
    <t>RÉGUA 2"x 1" 4m APAR.</t>
  </si>
  <si>
    <t>JPREGO 2" x 11</t>
  </si>
  <si>
    <t>PERNAMANCA 3" x 2" 4m APAR. MADEIRA FORTE</t>
  </si>
  <si>
    <t>PEÇA EM MADEIRA DE LEI 6" x 3" 4m APAR.</t>
  </si>
  <si>
    <t>CARPINTEIRO COM ENCAROS COMPLEMENTARES</t>
  </si>
  <si>
    <t>COBERTURA TELHA DE FIBROCIMENTO e = 4mm</t>
  </si>
  <si>
    <t>COD: 071498</t>
  </si>
  <si>
    <t>ARRUELA CONCAVA EM PVC d = 5/16"</t>
  </si>
  <si>
    <t>TELHA BRASILIT ONDULADA (2,44 x 0,50) e = 4mm</t>
  </si>
  <si>
    <t>PARAFUSO FO GO 5/16" C = 110mm</t>
  </si>
  <si>
    <t>GANCHO CHATO PARA TELHA FIBROCIMENTO</t>
  </si>
  <si>
    <t>071498</t>
  </si>
  <si>
    <t>070053</t>
  </si>
  <si>
    <t>070277</t>
  </si>
  <si>
    <t>070736</t>
  </si>
  <si>
    <t>070711</t>
  </si>
  <si>
    <t>070712</t>
  </si>
  <si>
    <t>CALHA EM CHAPA GALVANIZADA</t>
  </si>
  <si>
    <t>COD: 070277</t>
  </si>
  <si>
    <t>ARMADOR COM ENCARGOS COMPLEMENTARES</t>
  </si>
  <si>
    <t>CHAPA DE FO GO nº 26 (1,00m x 2,00m)</t>
  </si>
  <si>
    <t>CH</t>
  </si>
  <si>
    <t>4.11</t>
  </si>
  <si>
    <t>4.12</t>
  </si>
  <si>
    <t>4.13</t>
  </si>
  <si>
    <t>080293</t>
  </si>
  <si>
    <t>070316</t>
  </si>
  <si>
    <t>COD: 070316</t>
  </si>
  <si>
    <t>COD:080293</t>
  </si>
  <si>
    <t>CALHA EM PVC (1/2 CANA d = 100mm)</t>
  </si>
  <si>
    <t>CALHA EM PVC  d = 100mm</t>
  </si>
  <si>
    <t>ALÇA PARA CALHA EM PVC</t>
  </si>
  <si>
    <t>Calha em PVC d = 100mm</t>
  </si>
  <si>
    <t>050353</t>
  </si>
  <si>
    <t>COD: 050353</t>
  </si>
  <si>
    <t>FORMA COM MADEIRA BRANCA</t>
  </si>
  <si>
    <t>ARMAÇÃO PARA CONCRETO</t>
  </si>
  <si>
    <t>CONCRETO COM SEIXO FCK 20MPA (INCLUINDO LANÇAMENTO E ADENSAMENTO)</t>
  </si>
  <si>
    <t>CONCRETO ARMADO PARA RUFOS (INCLUINDO LANÇAMENTO E ADENSAMENTO)</t>
  </si>
  <si>
    <t>IMPERMEABILIZAÇÃO PARA BALDRAME</t>
  </si>
  <si>
    <t>Impermeabilização para baldrame</t>
  </si>
  <si>
    <t xml:space="preserve">L </t>
  </si>
  <si>
    <t>REBOCO IMPERMEABILIZANTE</t>
  </si>
  <si>
    <t>IMPERMEABILIZANTE ASFÁLTICO DISPERSO EM ÁGUA</t>
  </si>
  <si>
    <t>CHAPA DE FO GO nº 26 (1,00 x 2,00m)</t>
  </si>
  <si>
    <t>Ch</t>
  </si>
  <si>
    <t>Concreto armado para rufos</t>
  </si>
  <si>
    <t>COD: 181504</t>
  </si>
  <si>
    <t>RESERVATÓRIO EM POLIETILENO DE 3000L</t>
  </si>
  <si>
    <t>RESERVATÓRIO EM POLIETILENO CAP.3000L</t>
  </si>
  <si>
    <t>Reservatório em polietileno de 3000L</t>
  </si>
  <si>
    <t>181504</t>
  </si>
  <si>
    <t>180548</t>
  </si>
  <si>
    <t>Fossa séptica em concreto armado cap = 150 pessoas</t>
  </si>
  <si>
    <t xml:space="preserve">FOSSA SÉPTICA  EM CONCRETO ARMADO CAP = 150 PESSOAS </t>
  </si>
  <si>
    <t>COD:180548</t>
  </si>
  <si>
    <t>8 x (0,90m x 2,10m) + 3 x (0,90m x 2,10m) + 3 x (0,80m x 2,10m) + 8 x (0,6m x 2,10m)</t>
  </si>
  <si>
    <t>8 Conj + 3 Conj + 3 Conj</t>
  </si>
  <si>
    <t>2 pt + 2pt + 3pt + 2pt + 2pt + 2pt + 2pt + 3pt</t>
  </si>
  <si>
    <t>1 unid + 3 unid + 2 unid + 1 unid</t>
  </si>
  <si>
    <t>1 unid + 2 unid + 2 unid + 1 unid</t>
  </si>
  <si>
    <t>7.8</t>
  </si>
  <si>
    <t>COD: 190636</t>
  </si>
  <si>
    <t>PIA 01 CUBA AÇO INÓX COM TORNEIRA, SIFÃO E VÁLVULA 2,0M</t>
  </si>
  <si>
    <t>TORNEIRA LONGA METÁLICA DE 3/4"</t>
  </si>
  <si>
    <t>VÁLVULA PARA PIA d = 2"- INÓX</t>
  </si>
  <si>
    <t>PIA DE AÇO INOXIDÁVEL COM 01 CUBA 2,00m</t>
  </si>
  <si>
    <t>SIFÃO METÁLICO DE 2"</t>
  </si>
  <si>
    <t>190636</t>
  </si>
  <si>
    <t>Pia 01 cuba aço inóx com torneira, sifão e válvula 2,0m</t>
  </si>
  <si>
    <t>8 Conj</t>
  </si>
  <si>
    <t>16 x (1,20m x 3,00m) + 18 x (1,20m x 2,00m) + 3 x (1,20m x 1,10m) + 7 x (0,60m x 0,40m)</t>
  </si>
  <si>
    <t>18,94m + 42,72m + 18,94m + 6,82m + 6,82m</t>
  </si>
  <si>
    <t>23,68m + 23,68m + 20,32m + 3,12m + 11,56m + 3,12m + 20,32m + 23,68m + 7,44m + 5,64m + 34,70m + 15,64m + 7,44m + 2,72m + 13,52m + 33,16m + 13,52m + 2,72m</t>
  </si>
  <si>
    <t>2 x [(23,68m + 13,52m) x 10,16m x 0,5] + (3,12m x 11,56m) + [(52,20m + 33,16m)  x 10,16m x 0,5]</t>
  </si>
  <si>
    <t>2 x {[22,48m + 16,36m + 6,24m + 20,36m + 3,10m + 10,36m + 3,10m + 20,36m  + 22,48m  + 6,24m + 16,31m + 38,60m + 9 x (6,24m) + 4,24m + 3,10m +  4,24m + 4,12m + 1,90m + 6,00m] x 3,05m + (14,12m + 14,12m + 31,36m) x 1,00m} - 8 x (0,90m x 2,10m) + 3 x (0,90m x 2,10m) + 3 x (0,80m x 2,10m) + 8 x (0,6m x 2,10m) + 16 x (1,20m x 3,00m) + 18 x (1,20m x 2,00m) + 3 x (1,20m x 1,10m) + 7 x (0,60m x 0,40m) + 4 x (0,18m x 2,80m)  x 18 + 0,74m x (13,40m + 13,40m + 32,82m)</t>
  </si>
  <si>
    <t>2 x [8 x (0,90m x 2,10m) + 3 x (0,90m x 2,10m) + 3 x (0,80m x 2,10m) + 8 x (0,6m x 2,10m) + 16 x (1,20m x 3,00m) + 18 x (1,20m x 2,00m) + 3 x (1,20m x 1,10m) + 7 x (0,60m x 0,40m)]</t>
  </si>
  <si>
    <t>8 x {6m + 6m + 8m + 8m) x 3,00m - [2 x (1,20m x 3,00m) + 2 x (1,20m x 2,00m) + (0,9m x 2,10m)]} + [(4m + 4m + 2,94m + 2,94m + 4m + 2,94m + 2,94m + 4m) x 3,00m - 2 x (0,9m x 2,10m) + (0,6m x 2,10m)] + [(2m + 2m + 3m + 3m + 2m + 2m + 3m + 3m + 5,76m + 5,76m + 3m + 3m) x 3,00m - 3 x (0,8m x 2,10m) + 2 x (1,20m x 1,10m) + 2 x (1,20m x 2,00m)]</t>
  </si>
  <si>
    <t>{[22,48m + 16,36m + 6,24m + 20,36m + 3,10m + 10,36m + 3,10m + 20,36m  + 22,48m  + 6,24m + 16,36m + 38,60m + 9 x (6,24m) + 4,24m + 3,10m +  4,24m + 4,12m + 1,90m + 6,00m] x 3,05m + (14,12m + 14,12m + 31,36m) x 1,00m} - 8 x (0,90m x 2,10m) + 3 x (0,90m x 2,10m) + 3 x (0,80m x 2,10m) + 8 x (0,6m x 2,10m) + 16 x (1,20m x 3,00m) + 18 x (1,20m x 2,00m) + 3 x (1,20m x 1,10m) + 7 x (0,60m x 0,40m)</t>
  </si>
  <si>
    <t>[(22,48m + 16,36m + 6,24m + 20,36m + 3,10m + 10,36m + 3,10m + 20,36m  + 22,48m  + 6,24m + 16,36m + 38,60m + 6,24m + 6,24m + 1,80m + 1,80m) x 3,05m] - [8 x (0,90m x 2,10m) + 3 x (0,90m x 2,10m) + 3 x (0,80m x 2,10m) + 8 x (0,6m x 2,10m) + 16 x (1,20m x 3,00m) + 18 x (1,20m x 2,00m) + 3 x (1,20m x 1,10m) + 7 x (0,60m x 0,40m)] + 4 x (0,18m x 2,80m)  x 18 + 0,74m x (13,40m + 13,40m + 32,82m)</t>
  </si>
  <si>
    <t>(5,60m x 5,60m) + (55,60m x 3,60m)</t>
  </si>
  <si>
    <t xml:space="preserve">4 x 5,60m + 2 x 55,60m + 2 x 3,60m </t>
  </si>
  <si>
    <t>5,60m + 55,60m</t>
  </si>
  <si>
    <t>2 x 7,40m</t>
  </si>
  <si>
    <t>13,52m + 33,16m + 13,52m</t>
  </si>
  <si>
    <t>32 pt + 10 pt + 4pt + 4pt + 9pt</t>
  </si>
  <si>
    <t>8pt + 2pt + 1pt + 1pt + 1pt + 3pt + 16pt + 5pt + 4pt + 4pt</t>
  </si>
  <si>
    <t>32 unid + 10 unid + 4 unid + 4 unid  + 9 unid</t>
  </si>
  <si>
    <t>16 unid + 5 unid + 4 unid + 4 unid</t>
  </si>
  <si>
    <t>8 unid + 2 unid + 1 unid + 1 unid</t>
  </si>
  <si>
    <t>1 unid + 3 unid</t>
  </si>
  <si>
    <t>2 unid</t>
  </si>
  <si>
    <t>15 unid + 15 unid</t>
  </si>
  <si>
    <t>2 unid + 2 unid</t>
  </si>
  <si>
    <t>30,00m</t>
  </si>
  <si>
    <t>(22,48m + 16,24m + 16,24m + 51,08m + 51,08m + 22,48m + 6,24m + 49,92m + 10,00m + 4,00m + 12,48m + 10,00m + 6,24m) x 0,92m + (14,12m + 34,36m + 14,12m + 4,24m + 16,00m + 16,00m + 2,4m) x 0,72m</t>
  </si>
  <si>
    <t>8 x [2 x (3,60m + 2,60m) + 1,50m] x 0,12m x 0,10m + 3 x (1,50m + 1,40m) x 0,12m x 0,10m + 2 x (1,20m) x 0,12m x 0,10m</t>
  </si>
  <si>
    <t>PREGO 2 x 11"</t>
  </si>
  <si>
    <t>PLAFON PORCELANA PLÁSTICO BRANCO</t>
  </si>
  <si>
    <t>LAMPADA TIPLO BULBO 30W - 127V</t>
  </si>
  <si>
    <t xml:space="preserve">Plafon com lâmpda PL 30W </t>
  </si>
  <si>
    <t>Plafon com lâmpada PL 30W</t>
  </si>
  <si>
    <t>MOTOR BOMBA 2" x 2"</t>
  </si>
  <si>
    <t>Conjunto moto bomba 2" x 2"</t>
  </si>
  <si>
    <t>CONSTRUÇÃO DE ESCOLA ALVENARIA 08 SALAS</t>
  </si>
  <si>
    <t>PREGO (MÉDIO)</t>
  </si>
  <si>
    <t>ESMALTE SOBRE MADEIRA</t>
  </si>
  <si>
    <t>GUARDA-CORPO EM MADEIRA DE LEI h = 0,80m</t>
  </si>
  <si>
    <t>(55m + 55m + 5m + 5m + 1m + 1m)X0,80m</t>
  </si>
  <si>
    <t xml:space="preserve">PEÇA EM MADEIRA DE LEI 4" x 2" x 4m </t>
  </si>
  <si>
    <t>Guarda-corpo em mad. lei acabamento em esmalte h=0,80m</t>
  </si>
  <si>
    <t xml:space="preserve">Revestimento cerâmico Wc's, copa,dep. merenda </t>
  </si>
  <si>
    <t>Concreto armado para vergas / contra vergas</t>
  </si>
  <si>
    <t>130492</t>
  </si>
  <si>
    <t>Calçada de proteção</t>
  </si>
  <si>
    <t>COD:130492</t>
  </si>
  <si>
    <t>ESCAVAÇÃO MANUAL ATÉ 1,50M  DE PROFUNDIDADE</t>
  </si>
  <si>
    <t>FUNDAÇÃO CORRIDA COM SEIXO</t>
  </si>
  <si>
    <t>BALDRAME EM CONCRETO</t>
  </si>
  <si>
    <t>CONCRETO COM SEIXO E JUNTA SECA E = 10CM</t>
  </si>
  <si>
    <t>CALÇADA (INCLUINDO ALICERCE, BALDRAME E CONCRETO COM JUNTA SECA)</t>
  </si>
  <si>
    <t>[(4,00m + 4,00m + 2,00m + 2,00m + 5,00m + 2,70m + 3,80m + 2,08m + 2,08m + 4,00m + 7,20m + 4,80m) x 1,50m - 8 x (1,50m x 0,60m)] + [(2,00m + 2,00m + 3,00m + 3,00m + 5,36m + 5,36m + 3,00m + 3,00m) x 3,05m - 2 x (0,80m x 2,10m) + (0,90m x 2,10m) + 2 x (1,20m x 1,10m) + 2 x (1,20m x 2,00m) + (0,40m x 0,60m) x 5m]</t>
  </si>
  <si>
    <t>[8 x (8m + 8m + 6m + 6m) - 8 x 0,90m] + [(16,36m + 16,36m + 14,12m + 14,12m + 2m + 2m + 38,60m + 33,06m + 6m + 6m + 13,08m + 12,48m) - (9 x 0,90m + 4 x 0,80m + 2 x 0,60m + 3m)]</t>
  </si>
  <si>
    <t>5.5</t>
  </si>
  <si>
    <t xml:space="preserve">Guarda-corpo em mad. lei acabamento em esmalte </t>
  </si>
  <si>
    <t>(8,74m + 23,48m + 20,86m + 3,60m + 11,36m + 3,60m + 20,86m + 23,48m + 8,74m) x 0,50m + 30,00m x 3,00m</t>
  </si>
  <si>
    <t xml:space="preserve">Total  da planilha R$ 1.085.902,74 (Um milhão, oitenta e ciinco mil, novecentos e dois reais e setenta e quatro centavos) - Valores unitários obtidos com base na PLANILHA PADRÃO - Fevereiro 2022  da SECRETARIA DE ESTADO DE OBRAS PÚBLICAS - SEDOP </t>
  </si>
  <si>
    <t xml:space="preserve">Melgaço - Pará, 15 de Março de 2022. </t>
  </si>
  <si>
    <r>
      <t xml:space="preserve">OBJETO: </t>
    </r>
    <r>
      <rPr>
        <sz val="11"/>
        <color indexed="8"/>
        <rFont val="Times New Roman"/>
        <family val="1"/>
      </rPr>
      <t>CONSTRUÇÃO DE ESCOLA ALVENARIA 08 SALAS</t>
    </r>
  </si>
  <si>
    <r>
      <t>LOCAL:</t>
    </r>
    <r>
      <rPr>
        <sz val="11"/>
        <color indexed="8"/>
        <rFont val="Times New Roman"/>
        <family val="1"/>
      </rPr>
      <t xml:space="preserve">  MUNICIPIO DE MELGAÇO  - ZONA RURAL- MELGAÇO PARÁ</t>
    </r>
  </si>
  <si>
    <r>
      <t xml:space="preserve">REF. DE PREÇOS: </t>
    </r>
    <r>
      <rPr>
        <sz val="11"/>
        <rFont val="Times New Roman"/>
        <family val="1"/>
      </rPr>
      <t>SEDOP - Fevereiro de 2022</t>
    </r>
  </si>
  <si>
    <r>
      <t>X</t>
    </r>
    <r>
      <rPr>
        <sz val="10"/>
        <rFont val="Times New Roman"/>
        <family val="1"/>
      </rPr>
      <t xml:space="preserve">  =  Taxa da somatória das despesas indiretas, exceto tributos e despesas financeiras</t>
    </r>
  </si>
  <si>
    <r>
      <t>Y</t>
    </r>
    <r>
      <rPr>
        <sz val="10"/>
        <rFont val="Times New Roman"/>
        <family val="1"/>
      </rPr>
      <t xml:space="preserve">  =  Taxa representativa das despesas financeiras</t>
    </r>
  </si>
  <si>
    <r>
      <t xml:space="preserve">Z </t>
    </r>
    <r>
      <rPr>
        <sz val="10"/>
        <rFont val="Times New Roman"/>
        <family val="1"/>
      </rPr>
      <t xml:space="preserve"> =  Taxa representativa do lucro</t>
    </r>
  </si>
  <si>
    <r>
      <t>I</t>
    </r>
    <r>
      <rPr>
        <sz val="10"/>
        <rFont val="Times New Roman"/>
        <family val="1"/>
      </rPr>
      <t xml:space="preserve">  =  Taxa representativa da incidência de impostos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</si>
</sst>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000"/>
    <numFmt numFmtId="167" formatCode="#,##0.000"/>
    <numFmt numFmtId="168" formatCode="0.000"/>
    <numFmt numFmtId="169" formatCode="#,##0.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3333FF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sz val="11"/>
      <color rgb="FF000000"/>
      <name val="Arial"/>
      <family val="2"/>
    </font>
    <font>
      <sz val="8"/>
      <name val="Arial"/>
      <family val="2"/>
    </font>
    <font>
      <b/>
      <sz val="12"/>
      <name val="Arial Black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FF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6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9"/>
      <color indexed="18"/>
      <name val="Times New Roman"/>
      <family val="1"/>
    </font>
    <font>
      <b/>
      <sz val="9"/>
      <name val="Times New Roman"/>
      <family val="1"/>
    </font>
    <font>
      <i/>
      <sz val="11"/>
      <color indexed="18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2"/>
      <color rgb="FF3333FF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12"/>
      <name val="Times New Roman"/>
      <family val="1"/>
    </font>
    <font>
      <sz val="10"/>
      <color rgb="FF3333FF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theme="9" tint="0.59999389629810485"/>
        <bgColor indexed="64"/>
      </patternFill>
    </fill>
  </fills>
  <borders count="8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rgb="FF0000FF"/>
      </right>
      <top style="thin">
        <color auto="1"/>
      </top>
      <bottom style="double">
        <color auto="1"/>
      </bottom>
      <diagonal/>
    </border>
    <border>
      <left/>
      <right style="thin">
        <color rgb="FF0000FF"/>
      </right>
      <top style="thin">
        <color auto="1"/>
      </top>
      <bottom style="double">
        <color auto="1"/>
      </bottom>
      <diagonal/>
    </border>
    <border>
      <left style="thin">
        <color rgb="FF0000FF"/>
      </left>
      <right style="thin">
        <color rgb="FF0000FF"/>
      </right>
      <top style="thin">
        <color auto="1"/>
      </top>
      <bottom style="double">
        <color auto="1"/>
      </bottom>
      <diagonal/>
    </border>
    <border>
      <left style="thin">
        <color rgb="FF0000FF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9" fontId="4" fillId="0" borderId="0" applyFont="0" applyFill="0" applyBorder="0" applyAlignment="0" applyProtection="0"/>
  </cellStyleXfs>
  <cellXfs count="414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0" fillId="0" borderId="0" xfId="0" applyAlignment="1">
      <alignment wrapText="1"/>
    </xf>
    <xf numFmtId="0" fontId="8" fillId="0" borderId="0" xfId="0" applyFont="1" applyBorder="1" applyAlignment="1"/>
    <xf numFmtId="0" fontId="9" fillId="0" borderId="58" xfId="0" applyFont="1" applyBorder="1" applyAlignment="1">
      <alignment horizontal="left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distributed"/>
    </xf>
    <xf numFmtId="0" fontId="8" fillId="0" borderId="0" xfId="0" applyFont="1" applyBorder="1" applyAlignment="1">
      <alignment horizontal="justify" vertical="justify"/>
    </xf>
    <xf numFmtId="0" fontId="12" fillId="0" borderId="0" xfId="0" applyFont="1" applyFill="1" applyAlignment="1">
      <alignment horizontal="center" vertical="distributed"/>
    </xf>
    <xf numFmtId="0" fontId="12" fillId="0" borderId="0" xfId="0" applyFont="1" applyFill="1" applyAlignment="1">
      <alignment horizontal="center" vertical="distributed"/>
    </xf>
    <xf numFmtId="0" fontId="13" fillId="0" borderId="4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distributed"/>
    </xf>
    <xf numFmtId="0" fontId="13" fillId="0" borderId="36" xfId="0" applyFont="1" applyBorder="1" applyAlignment="1">
      <alignment horizontal="center" vertical="distributed"/>
    </xf>
    <xf numFmtId="0" fontId="13" fillId="0" borderId="4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distributed"/>
    </xf>
    <xf numFmtId="0" fontId="13" fillId="0" borderId="38" xfId="0" applyFont="1" applyBorder="1" applyAlignment="1">
      <alignment horizontal="center" vertical="distributed"/>
    </xf>
    <xf numFmtId="0" fontId="13" fillId="0" borderId="47" xfId="0" applyFont="1" applyBorder="1" applyAlignment="1">
      <alignment horizontal="center" vertical="center"/>
    </xf>
    <xf numFmtId="49" fontId="13" fillId="0" borderId="42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left" vertical="center"/>
    </xf>
    <xf numFmtId="0" fontId="13" fillId="0" borderId="42" xfId="0" applyFont="1" applyBorder="1" applyAlignment="1">
      <alignment horizontal="center" vertical="center"/>
    </xf>
    <xf numFmtId="164" fontId="13" fillId="0" borderId="42" xfId="1" applyFont="1" applyBorder="1" applyAlignment="1">
      <alignment vertical="center"/>
    </xf>
    <xf numFmtId="164" fontId="13" fillId="0" borderId="43" xfId="1" applyFont="1" applyBorder="1" applyAlignment="1">
      <alignment vertical="center"/>
    </xf>
    <xf numFmtId="0" fontId="14" fillId="0" borderId="46" xfId="0" applyFont="1" applyBorder="1" applyAlignment="1">
      <alignment horizontal="center" vertical="center"/>
    </xf>
    <xf numFmtId="49" fontId="13" fillId="0" borderId="37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left" vertical="center"/>
    </xf>
    <xf numFmtId="0" fontId="14" fillId="0" borderId="37" xfId="0" applyFont="1" applyBorder="1" applyAlignment="1">
      <alignment horizontal="center" vertical="center"/>
    </xf>
    <xf numFmtId="2" fontId="14" fillId="0" borderId="37" xfId="0" applyNumberFormat="1" applyFont="1" applyBorder="1" applyAlignment="1">
      <alignment horizontal="center" vertical="center"/>
    </xf>
    <xf numFmtId="164" fontId="14" fillId="0" borderId="37" xfId="1" applyFont="1" applyBorder="1" applyAlignment="1">
      <alignment vertical="center"/>
    </xf>
    <xf numFmtId="164" fontId="14" fillId="0" borderId="38" xfId="1" applyFont="1" applyBorder="1" applyAlignment="1">
      <alignment vertical="center"/>
    </xf>
    <xf numFmtId="0" fontId="13" fillId="0" borderId="75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2" fontId="14" fillId="0" borderId="42" xfId="0" applyNumberFormat="1" applyFont="1" applyBorder="1" applyAlignment="1">
      <alignment horizontal="center" vertical="center"/>
    </xf>
    <xf numFmtId="164" fontId="14" fillId="0" borderId="42" xfId="1" applyFont="1" applyBorder="1" applyAlignment="1">
      <alignment vertical="center"/>
    </xf>
    <xf numFmtId="0" fontId="14" fillId="0" borderId="45" xfId="0" applyFont="1" applyBorder="1" applyAlignment="1">
      <alignment horizontal="center" vertical="center"/>
    </xf>
    <xf numFmtId="49" fontId="13" fillId="0" borderId="39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horizontal="left" vertical="center"/>
    </xf>
    <xf numFmtId="0" fontId="14" fillId="0" borderId="39" xfId="0" applyFont="1" applyBorder="1" applyAlignment="1">
      <alignment horizontal="center" vertical="center"/>
    </xf>
    <xf numFmtId="164" fontId="14" fillId="0" borderId="39" xfId="1" applyFont="1" applyBorder="1" applyAlignment="1">
      <alignment vertical="center"/>
    </xf>
    <xf numFmtId="164" fontId="14" fillId="0" borderId="40" xfId="1" applyFont="1" applyBorder="1" applyAlignment="1">
      <alignment vertical="center"/>
    </xf>
    <xf numFmtId="0" fontId="13" fillId="0" borderId="42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justify" vertical="center"/>
    </xf>
    <xf numFmtId="0" fontId="14" fillId="0" borderId="37" xfId="0" applyFont="1" applyBorder="1" applyAlignment="1">
      <alignment horizontal="justify" vertical="center"/>
    </xf>
    <xf numFmtId="0" fontId="14" fillId="0" borderId="37" xfId="0" applyFont="1" applyBorder="1" applyAlignment="1">
      <alignment horizontal="left" vertical="distributed"/>
    </xf>
    <xf numFmtId="0" fontId="13" fillId="0" borderId="81" xfId="0" applyFont="1" applyBorder="1" applyAlignment="1">
      <alignment horizontal="center"/>
    </xf>
    <xf numFmtId="0" fontId="14" fillId="0" borderId="37" xfId="0" applyFont="1" applyBorder="1" applyAlignment="1">
      <alignment horizontal="left"/>
    </xf>
    <xf numFmtId="0" fontId="14" fillId="0" borderId="37" xfId="0" applyFont="1" applyBorder="1" applyAlignment="1">
      <alignment horizontal="center"/>
    </xf>
    <xf numFmtId="1" fontId="14" fillId="0" borderId="37" xfId="0" applyNumberFormat="1" applyFont="1" applyBorder="1" applyAlignment="1">
      <alignment horizontal="center"/>
    </xf>
    <xf numFmtId="164" fontId="14" fillId="0" borderId="37" xfId="1" applyFont="1" applyBorder="1"/>
    <xf numFmtId="164" fontId="14" fillId="0" borderId="38" xfId="1" applyFont="1" applyBorder="1" applyAlignment="1"/>
    <xf numFmtId="0" fontId="14" fillId="0" borderId="81" xfId="0" applyFont="1" applyBorder="1" applyAlignment="1">
      <alignment horizontal="left"/>
    </xf>
    <xf numFmtId="0" fontId="14" fillId="0" borderId="81" xfId="0" applyFont="1" applyBorder="1" applyAlignment="1">
      <alignment horizontal="center"/>
    </xf>
    <xf numFmtId="164" fontId="14" fillId="0" borderId="38" xfId="1" applyFont="1" applyBorder="1"/>
    <xf numFmtId="0" fontId="14" fillId="0" borderId="82" xfId="0" applyFont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4" fillId="0" borderId="81" xfId="0" applyFont="1" applyFill="1" applyBorder="1" applyAlignment="1">
      <alignment horizontal="left"/>
    </xf>
    <xf numFmtId="0" fontId="14" fillId="0" borderId="37" xfId="0" applyFont="1" applyFill="1" applyBorder="1" applyAlignment="1">
      <alignment horizontal="center"/>
    </xf>
    <xf numFmtId="2" fontId="14" fillId="0" borderId="37" xfId="0" applyNumberFormat="1" applyFont="1" applyFill="1" applyBorder="1" applyAlignment="1">
      <alignment horizontal="center"/>
    </xf>
    <xf numFmtId="0" fontId="14" fillId="0" borderId="8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4" fillId="0" borderId="81" xfId="0" applyFont="1" applyBorder="1" applyAlignment="1">
      <alignment horizontal="left" vertical="center" wrapText="1"/>
    </xf>
    <xf numFmtId="49" fontId="13" fillId="0" borderId="81" xfId="0" applyNumberFormat="1" applyFont="1" applyBorder="1" applyAlignment="1">
      <alignment horizontal="center" vertical="center"/>
    </xf>
    <xf numFmtId="2" fontId="14" fillId="0" borderId="37" xfId="0" applyNumberFormat="1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164" fontId="13" fillId="0" borderId="41" xfId="0" applyNumberFormat="1" applyFont="1" applyBorder="1" applyAlignment="1">
      <alignment vertical="center"/>
    </xf>
    <xf numFmtId="0" fontId="15" fillId="0" borderId="0" xfId="0" applyFont="1"/>
    <xf numFmtId="0" fontId="14" fillId="0" borderId="0" xfId="0" applyFont="1" applyBorder="1" applyAlignment="1">
      <alignment horizontal="justify" vertical="center"/>
    </xf>
    <xf numFmtId="0" fontId="14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13" fillId="0" borderId="0" xfId="0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0" fontId="18" fillId="0" borderId="0" xfId="0" applyFont="1" applyAlignment="1"/>
    <xf numFmtId="49" fontId="13" fillId="0" borderId="0" xfId="0" applyNumberFormat="1" applyFont="1" applyFill="1" applyBorder="1" applyAlignment="1" applyProtection="1">
      <alignment horizontal="left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39" fontId="18" fillId="0" borderId="0" xfId="0" applyNumberFormat="1" applyFont="1" applyAlignment="1"/>
    <xf numFmtId="0" fontId="19" fillId="0" borderId="0" xfId="0" applyFont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/>
    </xf>
    <xf numFmtId="0" fontId="21" fillId="0" borderId="9" xfId="0" applyFont="1" applyBorder="1" applyAlignment="1">
      <alignment horizontal="center"/>
    </xf>
    <xf numFmtId="165" fontId="21" fillId="0" borderId="9" xfId="2" applyFont="1" applyBorder="1"/>
    <xf numFmtId="10" fontId="21" fillId="0" borderId="9" xfId="3" applyNumberFormat="1" applyFont="1" applyBorder="1"/>
    <xf numFmtId="10" fontId="14" fillId="0" borderId="11" xfId="2" applyNumberFormat="1" applyFont="1" applyFill="1" applyBorder="1"/>
    <xf numFmtId="39" fontId="21" fillId="0" borderId="10" xfId="3" applyNumberFormat="1" applyFont="1" applyBorder="1"/>
    <xf numFmtId="39" fontId="21" fillId="0" borderId="76" xfId="3" applyNumberFormat="1" applyFont="1" applyBorder="1"/>
    <xf numFmtId="0" fontId="21" fillId="0" borderId="12" xfId="0" applyFont="1" applyBorder="1" applyAlignment="1">
      <alignment horizontal="center"/>
    </xf>
    <xf numFmtId="0" fontId="21" fillId="0" borderId="16" xfId="0" applyFont="1" applyBorder="1"/>
    <xf numFmtId="10" fontId="21" fillId="0" borderId="12" xfId="3" applyNumberFormat="1" applyFont="1" applyBorder="1"/>
    <xf numFmtId="165" fontId="21" fillId="0" borderId="12" xfId="2" applyFont="1" applyBorder="1"/>
    <xf numFmtId="10" fontId="22" fillId="2" borderId="14" xfId="2" applyNumberFormat="1" applyFont="1" applyFill="1" applyBorder="1"/>
    <xf numFmtId="39" fontId="22" fillId="2" borderId="13" xfId="3" applyNumberFormat="1" applyFont="1" applyFill="1" applyBorder="1"/>
    <xf numFmtId="10" fontId="22" fillId="0" borderId="14" xfId="2" applyNumberFormat="1" applyFont="1" applyFill="1" applyBorder="1"/>
    <xf numFmtId="39" fontId="22" fillId="0" borderId="74" xfId="3" applyNumberFormat="1" applyFont="1" applyFill="1" applyBorder="1"/>
    <xf numFmtId="39" fontId="22" fillId="0" borderId="13" xfId="3" applyNumberFormat="1" applyFont="1" applyFill="1" applyBorder="1"/>
    <xf numFmtId="0" fontId="21" fillId="0" borderId="16" xfId="0" applyFont="1" applyBorder="1" applyAlignment="1">
      <alignment horizontal="center"/>
    </xf>
    <xf numFmtId="0" fontId="23" fillId="0" borderId="16" xfId="0" applyFont="1" applyBorder="1" applyAlignment="1">
      <alignment horizontal="left" vertical="center"/>
    </xf>
    <xf numFmtId="10" fontId="21" fillId="3" borderId="11" xfId="2" applyNumberFormat="1" applyFont="1" applyFill="1" applyBorder="1" applyAlignment="1">
      <alignment vertical="center"/>
    </xf>
    <xf numFmtId="39" fontId="21" fillId="0" borderId="15" xfId="3" applyNumberFormat="1" applyFont="1" applyBorder="1" applyAlignment="1">
      <alignment vertical="center"/>
    </xf>
    <xf numFmtId="10" fontId="21" fillId="0" borderId="11" xfId="2" applyNumberFormat="1" applyFont="1" applyBorder="1" applyAlignment="1">
      <alignment vertical="center"/>
    </xf>
    <xf numFmtId="10" fontId="22" fillId="0" borderId="65" xfId="2" applyNumberFormat="1" applyFont="1" applyFill="1" applyBorder="1"/>
    <xf numFmtId="39" fontId="22" fillId="0" borderId="77" xfId="3" applyNumberFormat="1" applyFont="1" applyFill="1" applyBorder="1"/>
    <xf numFmtId="10" fontId="21" fillId="0" borderId="16" xfId="3" applyNumberFormat="1" applyFont="1" applyBorder="1"/>
    <xf numFmtId="165" fontId="21" fillId="0" borderId="16" xfId="2" applyFont="1" applyBorder="1"/>
    <xf numFmtId="10" fontId="21" fillId="4" borderId="14" xfId="2" applyNumberFormat="1" applyFont="1" applyFill="1" applyBorder="1"/>
    <xf numFmtId="39" fontId="21" fillId="4" borderId="13" xfId="3" applyNumberFormat="1" applyFont="1" applyFill="1" applyBorder="1"/>
    <xf numFmtId="10" fontId="21" fillId="2" borderId="14" xfId="2" applyNumberFormat="1" applyFont="1" applyFill="1" applyBorder="1"/>
    <xf numFmtId="39" fontId="21" fillId="2" borderId="13" xfId="3" applyNumberFormat="1" applyFont="1" applyFill="1" applyBorder="1"/>
    <xf numFmtId="10" fontId="22" fillId="0" borderId="69" xfId="2" applyNumberFormat="1" applyFont="1" applyFill="1" applyBorder="1"/>
    <xf numFmtId="0" fontId="21" fillId="0" borderId="12" xfId="0" applyFont="1" applyBorder="1"/>
    <xf numFmtId="10" fontId="21" fillId="0" borderId="11" xfId="2" applyNumberFormat="1" applyFont="1" applyBorder="1"/>
    <xf numFmtId="39" fontId="21" fillId="0" borderId="15" xfId="3" applyNumberFormat="1" applyFont="1" applyBorder="1"/>
    <xf numFmtId="10" fontId="21" fillId="0" borderId="14" xfId="2" applyNumberFormat="1" applyFont="1" applyFill="1" applyBorder="1"/>
    <xf numFmtId="39" fontId="21" fillId="0" borderId="13" xfId="3" applyNumberFormat="1" applyFont="1" applyFill="1" applyBorder="1"/>
    <xf numFmtId="0" fontId="21" fillId="0" borderId="16" xfId="0" applyFont="1" applyBorder="1" applyAlignment="1">
      <alignment horizontal="center" vertical="center"/>
    </xf>
    <xf numFmtId="165" fontId="21" fillId="0" borderId="16" xfId="2" applyFont="1" applyBorder="1" applyAlignment="1">
      <alignment horizontal="left" vertical="distributed"/>
    </xf>
    <xf numFmtId="10" fontId="21" fillId="0" borderId="9" xfId="3" applyNumberFormat="1" applyFont="1" applyBorder="1" applyAlignment="1">
      <alignment vertical="center"/>
    </xf>
    <xf numFmtId="165" fontId="21" fillId="0" borderId="16" xfId="2" applyFont="1" applyBorder="1" applyAlignment="1">
      <alignment vertical="center"/>
    </xf>
    <xf numFmtId="39" fontId="21" fillId="3" borderId="15" xfId="3" applyNumberFormat="1" applyFont="1" applyFill="1" applyBorder="1" applyAlignment="1">
      <alignment vertical="center"/>
    </xf>
    <xf numFmtId="10" fontId="21" fillId="3" borderId="14" xfId="2" applyNumberFormat="1" applyFont="1" applyFill="1" applyBorder="1"/>
    <xf numFmtId="39" fontId="21" fillId="3" borderId="13" xfId="3" applyNumberFormat="1" applyFont="1" applyFill="1" applyBorder="1"/>
    <xf numFmtId="10" fontId="21" fillId="3" borderId="11" xfId="2" applyNumberFormat="1" applyFont="1" applyFill="1" applyBorder="1"/>
    <xf numFmtId="39" fontId="21" fillId="3" borderId="15" xfId="3" applyNumberFormat="1" applyFont="1" applyFill="1" applyBorder="1"/>
    <xf numFmtId="165" fontId="14" fillId="0" borderId="9" xfId="2" applyFont="1" applyBorder="1"/>
    <xf numFmtId="10" fontId="21" fillId="0" borderId="65" xfId="2" applyNumberFormat="1" applyFont="1" applyFill="1" applyBorder="1"/>
    <xf numFmtId="39" fontId="21" fillId="0" borderId="66" xfId="3" applyNumberFormat="1" applyFont="1" applyFill="1" applyBorder="1"/>
    <xf numFmtId="10" fontId="21" fillId="3" borderId="67" xfId="2" applyNumberFormat="1" applyFont="1" applyFill="1" applyBorder="1"/>
    <xf numFmtId="10" fontId="21" fillId="3" borderId="69" xfId="2" applyNumberFormat="1" applyFont="1" applyFill="1" applyBorder="1"/>
    <xf numFmtId="10" fontId="21" fillId="0" borderId="11" xfId="2" applyNumberFormat="1" applyFont="1" applyFill="1" applyBorder="1"/>
    <xf numFmtId="39" fontId="21" fillId="0" borderId="15" xfId="3" applyNumberFormat="1" applyFont="1" applyFill="1" applyBorder="1"/>
    <xf numFmtId="10" fontId="21" fillId="0" borderId="67" xfId="2" applyNumberFormat="1" applyFont="1" applyFill="1" applyBorder="1"/>
    <xf numFmtId="10" fontId="21" fillId="4" borderId="69" xfId="2" applyNumberFormat="1" applyFont="1" applyFill="1" applyBorder="1"/>
    <xf numFmtId="10" fontId="21" fillId="0" borderId="68" xfId="2" applyNumberFormat="1" applyFont="1" applyFill="1" applyBorder="1"/>
    <xf numFmtId="39" fontId="21" fillId="0" borderId="77" xfId="3" applyNumberFormat="1" applyFont="1" applyFill="1" applyBorder="1"/>
    <xf numFmtId="10" fontId="21" fillId="4" borderId="68" xfId="2" applyNumberFormat="1" applyFont="1" applyFill="1" applyBorder="1"/>
    <xf numFmtId="39" fontId="21" fillId="4" borderId="77" xfId="3" applyNumberFormat="1" applyFont="1" applyFill="1" applyBorder="1"/>
    <xf numFmtId="0" fontId="24" fillId="0" borderId="17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10" fontId="24" fillId="0" borderId="19" xfId="3" applyNumberFormat="1" applyFont="1" applyFill="1" applyBorder="1" applyAlignment="1">
      <alignment horizontal="center" vertical="center"/>
    </xf>
    <xf numFmtId="165" fontId="24" fillId="0" borderId="19" xfId="2" applyNumberFormat="1" applyFont="1" applyFill="1" applyBorder="1" applyAlignment="1">
      <alignment horizontal="center" vertical="center"/>
    </xf>
    <xf numFmtId="10" fontId="21" fillId="0" borderId="70" xfId="2" applyNumberFormat="1" applyFont="1" applyFill="1" applyBorder="1"/>
    <xf numFmtId="165" fontId="20" fillId="0" borderId="71" xfId="2" applyFont="1" applyFill="1" applyBorder="1"/>
    <xf numFmtId="0" fontId="24" fillId="0" borderId="2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10" fontId="24" fillId="0" borderId="22" xfId="3" applyNumberFormat="1" applyFont="1" applyFill="1" applyBorder="1" applyAlignment="1">
      <alignment horizontal="center" vertical="center"/>
    </xf>
    <xf numFmtId="165" fontId="24" fillId="0" borderId="22" xfId="2" applyFont="1" applyFill="1" applyBorder="1" applyAlignment="1">
      <alignment horizontal="center" vertical="center"/>
    </xf>
    <xf numFmtId="10" fontId="21" fillId="0" borderId="72" xfId="2" applyNumberFormat="1" applyFont="1" applyFill="1" applyBorder="1"/>
    <xf numFmtId="165" fontId="20" fillId="0" borderId="73" xfId="3" applyNumberFormat="1" applyFont="1" applyFill="1" applyBorder="1"/>
    <xf numFmtId="0" fontId="21" fillId="0" borderId="23" xfId="0" applyFont="1" applyFill="1" applyBorder="1"/>
    <xf numFmtId="0" fontId="20" fillId="0" borderId="24" xfId="0" applyFont="1" applyFill="1" applyBorder="1"/>
    <xf numFmtId="39" fontId="21" fillId="0" borderId="25" xfId="3" applyNumberFormat="1" applyFont="1" applyFill="1" applyBorder="1"/>
    <xf numFmtId="39" fontId="21" fillId="0" borderId="26" xfId="3" applyNumberFormat="1" applyFont="1" applyFill="1" applyBorder="1"/>
    <xf numFmtId="39" fontId="20" fillId="0" borderId="27" xfId="3" applyNumberFormat="1" applyFont="1" applyFill="1" applyBorder="1"/>
    <xf numFmtId="0" fontId="25" fillId="0" borderId="28" xfId="0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/>
    </xf>
    <xf numFmtId="10" fontId="25" fillId="0" borderId="25" xfId="3" applyNumberFormat="1" applyFont="1" applyFill="1" applyBorder="1" applyAlignment="1">
      <alignment horizontal="center" vertical="center"/>
    </xf>
    <xf numFmtId="165" fontId="25" fillId="0" borderId="25" xfId="2" applyFont="1" applyFill="1" applyBorder="1" applyAlignment="1">
      <alignment horizontal="center" vertical="center"/>
    </xf>
    <xf numFmtId="10" fontId="25" fillId="0" borderId="23" xfId="2" applyNumberFormat="1" applyFont="1" applyFill="1" applyBorder="1"/>
    <xf numFmtId="165" fontId="25" fillId="0" borderId="24" xfId="2" applyFont="1" applyFill="1" applyBorder="1"/>
    <xf numFmtId="0" fontId="25" fillId="0" borderId="30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/>
    </xf>
    <xf numFmtId="10" fontId="25" fillId="0" borderId="32" xfId="3" applyNumberFormat="1" applyFont="1" applyFill="1" applyBorder="1" applyAlignment="1">
      <alignment horizontal="center" vertical="center"/>
    </xf>
    <xf numFmtId="165" fontId="25" fillId="0" borderId="32" xfId="2" applyFont="1" applyFill="1" applyBorder="1" applyAlignment="1">
      <alignment horizontal="center" vertical="center"/>
    </xf>
    <xf numFmtId="10" fontId="25" fillId="0" borderId="33" xfId="2" applyNumberFormat="1" applyFont="1" applyFill="1" applyBorder="1"/>
    <xf numFmtId="165" fontId="25" fillId="0" borderId="34" xfId="3" applyNumberFormat="1" applyFont="1" applyFill="1" applyBorder="1"/>
    <xf numFmtId="165" fontId="18" fillId="0" borderId="0" xfId="0" applyNumberFormat="1" applyFont="1"/>
    <xf numFmtId="0" fontId="13" fillId="0" borderId="0" xfId="0" applyFont="1" applyAlignment="1">
      <alignment horizontal="left" vertical="center" wrapText="1" indent="2"/>
    </xf>
    <xf numFmtId="0" fontId="14" fillId="0" borderId="0" xfId="0" applyFont="1" applyAlignment="1">
      <alignment horizontal="left" vertical="center" wrapText="1" indent="2"/>
    </xf>
    <xf numFmtId="9" fontId="18" fillId="0" borderId="0" xfId="4" applyFont="1"/>
    <xf numFmtId="0" fontId="26" fillId="0" borderId="0" xfId="6" applyFont="1" applyAlignment="1">
      <alignment horizontal="center"/>
    </xf>
    <xf numFmtId="0" fontId="16" fillId="0" borderId="0" xfId="6" applyFont="1" applyAlignment="1">
      <alignment vertical="center"/>
    </xf>
    <xf numFmtId="49" fontId="25" fillId="0" borderId="0" xfId="0" applyNumberFormat="1" applyFont="1" applyAlignment="1">
      <alignment horizontal="left" vertical="center"/>
    </xf>
    <xf numFmtId="4" fontId="28" fillId="0" borderId="0" xfId="6" applyNumberFormat="1" applyFont="1" applyAlignment="1">
      <alignment horizontal="right" vertical="center"/>
    </xf>
    <xf numFmtId="0" fontId="28" fillId="0" borderId="0" xfId="6" applyFont="1" applyAlignment="1">
      <alignment horizontal="left" vertical="center"/>
    </xf>
    <xf numFmtId="4" fontId="17" fillId="0" borderId="0" xfId="6" applyNumberFormat="1" applyFont="1" applyAlignment="1">
      <alignment vertical="center"/>
    </xf>
    <xf numFmtId="0" fontId="17" fillId="0" borderId="0" xfId="6" applyFont="1" applyAlignment="1">
      <alignment vertical="center"/>
    </xf>
    <xf numFmtId="10" fontId="29" fillId="0" borderId="0" xfId="0" applyNumberFormat="1" applyFont="1" applyAlignment="1" applyProtection="1">
      <alignment horizontal="left" vertical="center"/>
      <protection locked="0"/>
    </xf>
    <xf numFmtId="49" fontId="29" fillId="0" borderId="0" xfId="5" applyNumberFormat="1" applyFont="1" applyAlignment="1">
      <alignment horizontal="left" vertical="center"/>
    </xf>
    <xf numFmtId="4" fontId="28" fillId="0" borderId="0" xfId="6" applyNumberFormat="1" applyFont="1" applyAlignment="1">
      <alignment horizontal="right" vertical="center" wrapText="1"/>
    </xf>
    <xf numFmtId="0" fontId="28" fillId="0" borderId="0" xfId="6" applyFont="1" applyAlignment="1">
      <alignment horizontal="left" vertical="center" wrapText="1"/>
    </xf>
    <xf numFmtId="0" fontId="30" fillId="0" borderId="0" xfId="6" applyFont="1" applyAlignment="1">
      <alignment vertical="center"/>
    </xf>
    <xf numFmtId="0" fontId="30" fillId="0" borderId="0" xfId="6" applyFont="1" applyAlignment="1">
      <alignment horizontal="right" vertical="center"/>
    </xf>
    <xf numFmtId="0" fontId="31" fillId="5" borderId="59" xfId="7" applyFont="1" applyFill="1" applyBorder="1" applyAlignment="1" applyProtection="1">
      <alignment horizontal="center" vertical="center"/>
    </xf>
    <xf numFmtId="0" fontId="32" fillId="0" borderId="0" xfId="7" applyFont="1" applyAlignment="1">
      <alignment vertical="center"/>
    </xf>
    <xf numFmtId="0" fontId="33" fillId="6" borderId="0" xfId="7" applyFont="1" applyFill="1" applyBorder="1" applyAlignment="1" applyProtection="1">
      <alignment horizontal="left" vertical="center"/>
    </xf>
    <xf numFmtId="10" fontId="33" fillId="6" borderId="0" xfId="7" applyNumberFormat="1" applyFont="1" applyFill="1" applyBorder="1" applyAlignment="1" applyProtection="1">
      <alignment vertical="center"/>
    </xf>
    <xf numFmtId="4" fontId="23" fillId="0" borderId="0" xfId="7" applyNumberFormat="1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left" vertical="center"/>
    </xf>
    <xf numFmtId="0" fontId="23" fillId="0" borderId="0" xfId="7" applyFont="1" applyBorder="1" applyAlignment="1" applyProtection="1">
      <alignment horizontal="center" vertical="center"/>
    </xf>
    <xf numFmtId="0" fontId="23" fillId="0" borderId="0" xfId="7" applyFont="1" applyFill="1" applyBorder="1" applyAlignment="1" applyProtection="1">
      <alignment horizontal="left" vertical="center"/>
    </xf>
    <xf numFmtId="4" fontId="23" fillId="0" borderId="0" xfId="7" applyNumberFormat="1" applyFont="1" applyFill="1" applyBorder="1" applyAlignment="1" applyProtection="1">
      <alignment horizontal="center" vertical="center"/>
      <protection locked="0"/>
    </xf>
    <xf numFmtId="0" fontId="23" fillId="0" borderId="0" xfId="7" applyFont="1" applyFill="1" applyBorder="1" applyAlignment="1" applyProtection="1">
      <alignment vertical="center"/>
    </xf>
    <xf numFmtId="10" fontId="33" fillId="6" borderId="0" xfId="7" applyNumberFormat="1" applyFont="1" applyFill="1" applyBorder="1" applyAlignment="1" applyProtection="1">
      <alignment horizontal="right" vertical="center"/>
    </xf>
    <xf numFmtId="4" fontId="33" fillId="0" borderId="0" xfId="7" applyNumberFormat="1" applyFont="1" applyFill="1" applyBorder="1" applyAlignment="1" applyProtection="1">
      <alignment horizontal="center" vertical="center"/>
    </xf>
    <xf numFmtId="0" fontId="33" fillId="6" borderId="0" xfId="7" applyFont="1" applyFill="1" applyBorder="1" applyAlignment="1" applyProtection="1">
      <alignment horizontal="center" vertical="center"/>
    </xf>
    <xf numFmtId="10" fontId="23" fillId="0" borderId="0" xfId="7" applyNumberFormat="1" applyFont="1" applyFill="1" applyBorder="1" applyAlignment="1" applyProtection="1">
      <alignment horizontal="left" vertical="center"/>
    </xf>
    <xf numFmtId="10" fontId="33" fillId="0" borderId="0" xfId="7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4" fontId="23" fillId="0" borderId="0" xfId="7" applyNumberFormat="1" applyFont="1" applyBorder="1" applyAlignment="1" applyProtection="1">
      <alignment horizontal="center" vertical="center"/>
      <protection locked="0"/>
    </xf>
    <xf numFmtId="4" fontId="33" fillId="0" borderId="0" xfId="7" applyNumberFormat="1" applyFont="1" applyBorder="1" applyAlignment="1" applyProtection="1">
      <alignment horizontal="center" vertical="center"/>
    </xf>
    <xf numFmtId="0" fontId="34" fillId="0" borderId="0" xfId="7" applyFont="1" applyAlignment="1">
      <alignment vertical="center"/>
    </xf>
    <xf numFmtId="0" fontId="35" fillId="0" borderId="0" xfId="7" applyFont="1" applyBorder="1" applyAlignment="1" applyProtection="1">
      <alignment vertical="center"/>
    </xf>
    <xf numFmtId="0" fontId="34" fillId="0" borderId="0" xfId="7" applyFont="1" applyBorder="1" applyAlignment="1" applyProtection="1">
      <alignment vertical="center"/>
    </xf>
    <xf numFmtId="0" fontId="36" fillId="0" borderId="0" xfId="7" applyFont="1" applyBorder="1" applyAlignment="1" applyProtection="1">
      <alignment horizontal="right" vertical="center"/>
    </xf>
    <xf numFmtId="10" fontId="36" fillId="0" borderId="0" xfId="8" applyNumberFormat="1" applyFont="1" applyBorder="1" applyAlignment="1" applyProtection="1">
      <alignment horizontal="center" vertical="center"/>
    </xf>
    <xf numFmtId="0" fontId="23" fillId="0" borderId="0" xfId="7" applyFont="1" applyAlignment="1">
      <alignment vertical="center"/>
    </xf>
    <xf numFmtId="0" fontId="14" fillId="0" borderId="0" xfId="7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0" xfId="0" quotePrefix="1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0" xfId="7" applyFont="1" applyBorder="1" applyAlignment="1" applyProtection="1">
      <alignment vertical="center" wrapText="1"/>
    </xf>
    <xf numFmtId="0" fontId="14" fillId="0" borderId="0" xfId="7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 indent="2"/>
    </xf>
    <xf numFmtId="0" fontId="14" fillId="0" borderId="0" xfId="0" applyFont="1" applyAlignment="1">
      <alignment horizontal="left" vertical="center" wrapText="1" indent="2"/>
    </xf>
    <xf numFmtId="0" fontId="23" fillId="0" borderId="0" xfId="0" applyFont="1" applyBorder="1" applyAlignment="1">
      <alignment horizontal="justify" vertical="justify"/>
    </xf>
    <xf numFmtId="0" fontId="37" fillId="0" borderId="0" xfId="0" applyFont="1" applyAlignment="1"/>
    <xf numFmtId="0" fontId="23" fillId="0" borderId="0" xfId="7" applyFont="1" applyBorder="1" applyAlignment="1" applyProtection="1">
      <alignment vertical="center" wrapText="1"/>
    </xf>
    <xf numFmtId="0" fontId="23" fillId="0" borderId="0" xfId="7" applyFont="1" applyBorder="1" applyAlignment="1" applyProtection="1">
      <alignment horizontal="center" vertical="center" wrapText="1"/>
    </xf>
    <xf numFmtId="0" fontId="23" fillId="0" borderId="0" xfId="7" applyFont="1" applyAlignment="1">
      <alignment vertical="center" wrapText="1"/>
    </xf>
    <xf numFmtId="0" fontId="23" fillId="0" borderId="0" xfId="7" applyFont="1" applyAlignment="1">
      <alignment horizontal="center" vertical="center" wrapText="1"/>
    </xf>
    <xf numFmtId="0" fontId="23" fillId="0" borderId="0" xfId="7" applyFont="1" applyAlignment="1">
      <alignment horizontal="center" vertical="center"/>
    </xf>
    <xf numFmtId="0" fontId="38" fillId="0" borderId="0" xfId="0" applyFont="1" applyAlignment="1">
      <alignment horizontal="left"/>
    </xf>
    <xf numFmtId="0" fontId="38" fillId="0" borderId="0" xfId="0" applyFont="1"/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39" fillId="0" borderId="0" xfId="4" applyNumberFormat="1" applyFont="1" applyBorder="1" applyAlignment="1">
      <alignment horizontal="right"/>
    </xf>
    <xf numFmtId="0" fontId="13" fillId="0" borderId="60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vertical="center"/>
    </xf>
    <xf numFmtId="0" fontId="13" fillId="0" borderId="60" xfId="0" applyFont="1" applyBorder="1" applyAlignment="1">
      <alignment horizontal="left"/>
    </xf>
    <xf numFmtId="0" fontId="13" fillId="0" borderId="59" xfId="0" applyFont="1" applyBorder="1" applyAlignment="1"/>
    <xf numFmtId="0" fontId="13" fillId="0" borderId="59" xfId="0" applyFont="1" applyBorder="1" applyAlignment="1">
      <alignment horizontal="center"/>
    </xf>
    <xf numFmtId="0" fontId="13" fillId="0" borderId="61" xfId="0" applyFont="1" applyBorder="1" applyAlignment="1"/>
    <xf numFmtId="0" fontId="14" fillId="0" borderId="79" xfId="0" applyFont="1" applyBorder="1" applyAlignment="1">
      <alignment horizontal="left" vertical="center"/>
    </xf>
    <xf numFmtId="49" fontId="14" fillId="0" borderId="79" xfId="0" applyNumberFormat="1" applyFont="1" applyBorder="1" applyAlignment="1">
      <alignment horizontal="center" vertical="center"/>
    </xf>
    <xf numFmtId="166" fontId="14" fillId="0" borderId="79" xfId="0" applyNumberFormat="1" applyFont="1" applyBorder="1" applyAlignment="1">
      <alignment horizontal="left" vertical="distributed"/>
    </xf>
    <xf numFmtId="164" fontId="14" fillId="0" borderId="79" xfId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166" fontId="14" fillId="0" borderId="37" xfId="0" applyNumberFormat="1" applyFont="1" applyBorder="1" applyAlignment="1">
      <alignment horizontal="left" vertical="center"/>
    </xf>
    <xf numFmtId="164" fontId="14" fillId="0" borderId="37" xfId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/>
    </xf>
    <xf numFmtId="166" fontId="14" fillId="0" borderId="37" xfId="0" applyNumberFormat="1" applyFont="1" applyBorder="1" applyAlignment="1">
      <alignment horizontal="left"/>
    </xf>
    <xf numFmtId="164" fontId="14" fillId="0" borderId="37" xfId="1" applyFont="1" applyBorder="1" applyAlignment="1">
      <alignment horizontal="center"/>
    </xf>
    <xf numFmtId="0" fontId="14" fillId="0" borderId="39" xfId="0" applyFont="1" applyBorder="1" applyAlignment="1">
      <alignment horizontal="left"/>
    </xf>
    <xf numFmtId="49" fontId="14" fillId="0" borderId="39" xfId="0" applyNumberFormat="1" applyFont="1" applyBorder="1" applyAlignment="1">
      <alignment horizontal="center"/>
    </xf>
    <xf numFmtId="166" fontId="14" fillId="0" borderId="39" xfId="0" applyNumberFormat="1" applyFont="1" applyBorder="1" applyAlignment="1">
      <alignment horizontal="left"/>
    </xf>
    <xf numFmtId="164" fontId="14" fillId="0" borderId="39" xfId="1" applyFont="1" applyBorder="1" applyAlignment="1">
      <alignment horizontal="center"/>
    </xf>
    <xf numFmtId="164" fontId="14" fillId="0" borderId="39" xfId="1" applyFont="1" applyBorder="1" applyAlignment="1">
      <alignment horizontal="center" vertical="center"/>
    </xf>
    <xf numFmtId="0" fontId="13" fillId="0" borderId="60" xfId="0" applyFont="1" applyBorder="1" applyAlignment="1">
      <alignment horizontal="right"/>
    </xf>
    <xf numFmtId="0" fontId="13" fillId="0" borderId="59" xfId="0" applyFont="1" applyBorder="1" applyAlignment="1">
      <alignment horizontal="right"/>
    </xf>
    <xf numFmtId="0" fontId="13" fillId="0" borderId="61" xfId="0" applyFont="1" applyBorder="1" applyAlignment="1">
      <alignment horizontal="right"/>
    </xf>
    <xf numFmtId="164" fontId="13" fillId="0" borderId="42" xfId="1" applyFont="1" applyBorder="1" applyAlignment="1">
      <alignment horizontal="center" vertical="center"/>
    </xf>
    <xf numFmtId="164" fontId="13" fillId="0" borderId="42" xfId="1" applyFont="1" applyBorder="1" applyAlignment="1">
      <alignment horizontal="center"/>
    </xf>
    <xf numFmtId="0" fontId="13" fillId="0" borderId="60" xfId="0" applyFont="1" applyBorder="1" applyAlignment="1">
      <alignment horizontal="right"/>
    </xf>
    <xf numFmtId="0" fontId="13" fillId="0" borderId="59" xfId="0" applyFont="1" applyBorder="1" applyAlignment="1">
      <alignment horizontal="right"/>
    </xf>
    <xf numFmtId="164" fontId="13" fillId="0" borderId="61" xfId="1" applyFont="1" applyBorder="1" applyAlignment="1">
      <alignment horizontal="center"/>
    </xf>
    <xf numFmtId="0" fontId="39" fillId="0" borderId="60" xfId="0" applyFont="1" applyBorder="1" applyAlignment="1">
      <alignment horizontal="left"/>
    </xf>
    <xf numFmtId="0" fontId="39" fillId="0" borderId="59" xfId="0" applyFont="1" applyBorder="1"/>
    <xf numFmtId="0" fontId="39" fillId="0" borderId="61" xfId="0" applyFont="1" applyBorder="1"/>
    <xf numFmtId="0" fontId="38" fillId="0" borderId="79" xfId="0" applyFont="1" applyBorder="1" applyAlignment="1">
      <alignment horizontal="left"/>
    </xf>
    <xf numFmtId="0" fontId="38" fillId="0" borderId="79" xfId="0" applyFont="1" applyBorder="1" applyAlignment="1">
      <alignment horizontal="center" vertical="center"/>
    </xf>
    <xf numFmtId="166" fontId="38" fillId="0" borderId="79" xfId="0" applyNumberFormat="1" applyFont="1" applyBorder="1" applyAlignment="1">
      <alignment horizontal="left"/>
    </xf>
    <xf numFmtId="44" fontId="38" fillId="0" borderId="79" xfId="0" applyNumberFormat="1" applyFont="1" applyBorder="1"/>
    <xf numFmtId="0" fontId="38" fillId="0" borderId="37" xfId="0" applyFont="1" applyBorder="1" applyAlignment="1">
      <alignment horizontal="left"/>
    </xf>
    <xf numFmtId="0" fontId="38" fillId="0" borderId="37" xfId="0" applyFont="1" applyBorder="1" applyAlignment="1">
      <alignment horizontal="center" vertical="center"/>
    </xf>
    <xf numFmtId="166" fontId="38" fillId="0" borderId="37" xfId="0" applyNumberFormat="1" applyFont="1" applyBorder="1" applyAlignment="1">
      <alignment horizontal="left"/>
    </xf>
    <xf numFmtId="44" fontId="38" fillId="0" borderId="37" xfId="0" applyNumberFormat="1" applyFont="1" applyBorder="1"/>
    <xf numFmtId="167" fontId="38" fillId="0" borderId="37" xfId="0" applyNumberFormat="1" applyFont="1" applyBorder="1" applyAlignment="1">
      <alignment horizontal="left"/>
    </xf>
    <xf numFmtId="0" fontId="38" fillId="0" borderId="39" xfId="0" applyFont="1" applyBorder="1" applyAlignment="1">
      <alignment horizontal="left"/>
    </xf>
    <xf numFmtId="0" fontId="38" fillId="0" borderId="39" xfId="0" applyFont="1" applyBorder="1" applyAlignment="1">
      <alignment horizontal="center" vertical="center"/>
    </xf>
    <xf numFmtId="168" fontId="38" fillId="0" borderId="39" xfId="0" applyNumberFormat="1" applyFont="1" applyBorder="1" applyAlignment="1">
      <alignment horizontal="left"/>
    </xf>
    <xf numFmtId="44" fontId="38" fillId="0" borderId="39" xfId="0" applyNumberFormat="1" applyFont="1" applyBorder="1"/>
    <xf numFmtId="0" fontId="39" fillId="0" borderId="60" xfId="0" applyFont="1" applyBorder="1" applyAlignment="1">
      <alignment horizontal="right"/>
    </xf>
    <xf numFmtId="0" fontId="39" fillId="0" borderId="59" xfId="0" applyFont="1" applyBorder="1" applyAlignment="1">
      <alignment horizontal="right"/>
    </xf>
    <xf numFmtId="44" fontId="39" fillId="0" borderId="61" xfId="0" applyNumberFormat="1" applyFont="1" applyBorder="1"/>
    <xf numFmtId="0" fontId="13" fillId="7" borderId="60" xfId="0" applyFont="1" applyFill="1" applyBorder="1" applyAlignment="1">
      <alignment horizontal="center"/>
    </xf>
    <xf numFmtId="0" fontId="13" fillId="7" borderId="59" xfId="0" applyFont="1" applyFill="1" applyBorder="1" applyAlignment="1">
      <alignment horizontal="center"/>
    </xf>
    <xf numFmtId="0" fontId="13" fillId="7" borderId="61" xfId="0" applyFont="1" applyFill="1" applyBorder="1" applyAlignment="1">
      <alignment horizontal="center"/>
    </xf>
    <xf numFmtId="0" fontId="38" fillId="0" borderId="60" xfId="0" applyFont="1" applyBorder="1" applyAlignment="1">
      <alignment horizontal="left"/>
    </xf>
    <xf numFmtId="0" fontId="38" fillId="0" borderId="59" xfId="0" applyFont="1" applyBorder="1" applyAlignment="1">
      <alignment horizontal="center" vertical="center"/>
    </xf>
    <xf numFmtId="167" fontId="38" fillId="0" borderId="59" xfId="0" applyNumberFormat="1" applyFont="1" applyBorder="1" applyAlignment="1">
      <alignment horizontal="left"/>
    </xf>
    <xf numFmtId="44" fontId="38" fillId="0" borderId="59" xfId="0" applyNumberFormat="1" applyFont="1" applyBorder="1"/>
    <xf numFmtId="0" fontId="38" fillId="0" borderId="59" xfId="0" applyFont="1" applyBorder="1"/>
    <xf numFmtId="0" fontId="38" fillId="0" borderId="61" xfId="0" applyFont="1" applyBorder="1"/>
    <xf numFmtId="166" fontId="14" fillId="0" borderId="37" xfId="0" applyNumberFormat="1" applyFont="1" applyBorder="1" applyAlignment="1">
      <alignment horizontal="left" vertical="distributed"/>
    </xf>
    <xf numFmtId="0" fontId="14" fillId="0" borderId="79" xfId="0" applyFont="1" applyBorder="1" applyAlignment="1">
      <alignment horizontal="left"/>
    </xf>
    <xf numFmtId="0" fontId="14" fillId="0" borderId="79" xfId="0" applyFont="1" applyBorder="1" applyAlignment="1">
      <alignment horizontal="center"/>
    </xf>
    <xf numFmtId="169" fontId="14" fillId="0" borderId="79" xfId="0" applyNumberFormat="1" applyFont="1" applyBorder="1" applyAlignment="1">
      <alignment horizontal="center"/>
    </xf>
    <xf numFmtId="44" fontId="14" fillId="0" borderId="79" xfId="0" applyNumberFormat="1" applyFont="1" applyBorder="1" applyAlignment="1">
      <alignment horizontal="center"/>
    </xf>
    <xf numFmtId="169" fontId="14" fillId="0" borderId="37" xfId="0" applyNumberFormat="1" applyFont="1" applyBorder="1" applyAlignment="1">
      <alignment horizontal="center"/>
    </xf>
    <xf numFmtId="44" fontId="14" fillId="0" borderId="37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169" fontId="14" fillId="0" borderId="39" xfId="0" applyNumberFormat="1" applyFont="1" applyBorder="1" applyAlignment="1">
      <alignment horizontal="center"/>
    </xf>
    <xf numFmtId="44" fontId="14" fillId="0" borderId="39" xfId="0" applyNumberFormat="1" applyFont="1" applyBorder="1" applyAlignment="1">
      <alignment horizontal="center"/>
    </xf>
    <xf numFmtId="0" fontId="13" fillId="0" borderId="60" xfId="0" applyFont="1" applyBorder="1" applyAlignment="1">
      <alignment horizontal="left" vertical="distributed"/>
    </xf>
    <xf numFmtId="0" fontId="13" fillId="0" borderId="59" xfId="0" applyFont="1" applyBorder="1" applyAlignment="1">
      <alignment horizontal="center" vertical="center"/>
    </xf>
    <xf numFmtId="0" fontId="13" fillId="0" borderId="61" xfId="0" applyFont="1" applyBorder="1" applyAlignment="1">
      <alignment vertical="center"/>
    </xf>
    <xf numFmtId="0" fontId="14" fillId="0" borderId="37" xfId="0" applyNumberFormat="1" applyFont="1" applyBorder="1" applyAlignment="1">
      <alignment horizontal="center"/>
    </xf>
    <xf numFmtId="0" fontId="14" fillId="0" borderId="37" xfId="0" applyNumberFormat="1" applyFont="1" applyBorder="1" applyAlignment="1">
      <alignment horizontal="center" vertical="center"/>
    </xf>
    <xf numFmtId="166" fontId="38" fillId="0" borderId="79" xfId="0" applyNumberFormat="1" applyFont="1" applyBorder="1"/>
    <xf numFmtId="166" fontId="38" fillId="0" borderId="37" xfId="0" applyNumberFormat="1" applyFont="1" applyBorder="1"/>
    <xf numFmtId="166" fontId="38" fillId="0" borderId="39" xfId="0" applyNumberFormat="1" applyFont="1" applyBorder="1"/>
    <xf numFmtId="0" fontId="39" fillId="0" borderId="59" xfId="0" applyFont="1" applyBorder="1" applyAlignment="1">
      <alignment horizontal="center"/>
    </xf>
    <xf numFmtId="44" fontId="38" fillId="0" borderId="79" xfId="0" applyNumberFormat="1" applyFont="1" applyBorder="1" applyAlignment="1">
      <alignment horizontal="left"/>
    </xf>
    <xf numFmtId="44" fontId="38" fillId="0" borderId="37" xfId="0" applyNumberFormat="1" applyFont="1" applyBorder="1" applyAlignment="1">
      <alignment horizontal="left"/>
    </xf>
    <xf numFmtId="44" fontId="38" fillId="0" borderId="39" xfId="0" applyNumberFormat="1" applyFont="1" applyBorder="1" applyAlignment="1">
      <alignment horizontal="left"/>
    </xf>
    <xf numFmtId="0" fontId="39" fillId="0" borderId="42" xfId="0" applyFont="1" applyBorder="1" applyAlignment="1">
      <alignment horizontal="right"/>
    </xf>
    <xf numFmtId="44" fontId="39" fillId="0" borderId="42" xfId="0" applyNumberFormat="1" applyFont="1" applyBorder="1"/>
    <xf numFmtId="0" fontId="39" fillId="0" borderId="60" xfId="0" applyFont="1" applyBorder="1" applyAlignment="1">
      <alignment horizontal="left" vertical="distributed"/>
    </xf>
    <xf numFmtId="0" fontId="39" fillId="0" borderId="59" xfId="0" applyFont="1" applyBorder="1" applyAlignment="1">
      <alignment horizontal="center" vertical="center"/>
    </xf>
    <xf numFmtId="0" fontId="39" fillId="0" borderId="61" xfId="0" applyFont="1" applyBorder="1" applyAlignment="1">
      <alignment vertical="center"/>
    </xf>
    <xf numFmtId="0" fontId="39" fillId="0" borderId="42" xfId="0" applyFont="1" applyBorder="1"/>
    <xf numFmtId="169" fontId="38" fillId="0" borderId="79" xfId="0" applyNumberFormat="1" applyFont="1" applyBorder="1" applyAlignment="1">
      <alignment horizontal="left"/>
    </xf>
    <xf numFmtId="169" fontId="38" fillId="0" borderId="37" xfId="0" applyNumberFormat="1" applyFont="1" applyBorder="1" applyAlignment="1">
      <alignment horizontal="left"/>
    </xf>
    <xf numFmtId="169" fontId="38" fillId="0" borderId="39" xfId="0" applyNumberFormat="1" applyFont="1" applyBorder="1" applyAlignment="1">
      <alignment horizontal="left"/>
    </xf>
    <xf numFmtId="0" fontId="13" fillId="0" borderId="61" xfId="0" applyFont="1" applyBorder="1" applyAlignment="1">
      <alignment horizontal="center"/>
    </xf>
    <xf numFmtId="0" fontId="13" fillId="0" borderId="61" xfId="0" applyFont="1" applyBorder="1" applyAlignment="1">
      <alignment horizontal="center" vertical="center"/>
    </xf>
    <xf numFmtId="49" fontId="13" fillId="0" borderId="37" xfId="0" applyNumberFormat="1" applyFont="1" applyBorder="1" applyAlignment="1">
      <alignment horizontal="center"/>
    </xf>
    <xf numFmtId="0" fontId="14" fillId="0" borderId="59" xfId="0" applyFont="1" applyBorder="1" applyAlignment="1">
      <alignment horizontal="right"/>
    </xf>
    <xf numFmtId="0" fontId="38" fillId="0" borderId="79" xfId="0" applyFont="1" applyFill="1" applyBorder="1" applyAlignment="1">
      <alignment horizontal="center"/>
    </xf>
    <xf numFmtId="169" fontId="38" fillId="0" borderId="79" xfId="0" applyNumberFormat="1" applyFont="1" applyFill="1" applyBorder="1"/>
    <xf numFmtId="2" fontId="38" fillId="0" borderId="79" xfId="0" applyNumberFormat="1" applyFont="1" applyFill="1" applyBorder="1"/>
    <xf numFmtId="0" fontId="38" fillId="0" borderId="37" xfId="0" applyFont="1" applyFill="1" applyBorder="1" applyAlignment="1">
      <alignment horizontal="center"/>
    </xf>
    <xf numFmtId="169" fontId="38" fillId="0" borderId="37" xfId="0" applyNumberFormat="1" applyFont="1" applyFill="1" applyBorder="1"/>
    <xf numFmtId="2" fontId="38" fillId="0" borderId="37" xfId="0" applyNumberFormat="1" applyFont="1" applyFill="1" applyBorder="1"/>
    <xf numFmtId="0" fontId="38" fillId="0" borderId="39" xfId="0" applyFont="1" applyFill="1" applyBorder="1" applyAlignment="1">
      <alignment horizontal="center"/>
    </xf>
    <xf numFmtId="169" fontId="38" fillId="0" borderId="39" xfId="0" applyNumberFormat="1" applyFont="1" applyFill="1" applyBorder="1"/>
    <xf numFmtId="2" fontId="38" fillId="0" borderId="39" xfId="0" applyNumberFormat="1" applyFont="1" applyFill="1" applyBorder="1"/>
    <xf numFmtId="0" fontId="38" fillId="0" borderId="0" xfId="0" applyFont="1" applyAlignment="1">
      <alignment horizontal="center"/>
    </xf>
    <xf numFmtId="0" fontId="40" fillId="0" borderId="0" xfId="0" applyFont="1"/>
    <xf numFmtId="0" fontId="40" fillId="0" borderId="0" xfId="0" applyFont="1" applyAlignment="1">
      <alignment horizontal="center"/>
    </xf>
    <xf numFmtId="0" fontId="39" fillId="0" borderId="58" xfId="0" applyFont="1" applyBorder="1" applyAlignment="1">
      <alignment horizontal="left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164" fontId="13" fillId="0" borderId="43" xfId="1" applyFont="1" applyBorder="1" applyAlignment="1">
      <alignment horizontal="center" vertical="center"/>
    </xf>
    <xf numFmtId="164" fontId="14" fillId="0" borderId="38" xfId="1" applyFont="1" applyBorder="1" applyAlignment="1">
      <alignment horizontal="center" vertical="center"/>
    </xf>
    <xf numFmtId="164" fontId="14" fillId="0" borderId="38" xfId="1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/>
    </xf>
    <xf numFmtId="164" fontId="14" fillId="0" borderId="38" xfId="1" applyFont="1" applyBorder="1" applyAlignment="1">
      <alignment horizontal="center"/>
    </xf>
    <xf numFmtId="0" fontId="14" fillId="0" borderId="78" xfId="0" applyFont="1" applyBorder="1" applyAlignment="1">
      <alignment horizontal="center" vertical="center"/>
    </xf>
    <xf numFmtId="49" fontId="13" fillId="0" borderId="79" xfId="0" applyNumberFormat="1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2" fontId="14" fillId="0" borderId="79" xfId="0" applyNumberFormat="1" applyFont="1" applyBorder="1" applyAlignment="1">
      <alignment horizontal="center" vertical="center"/>
    </xf>
    <xf numFmtId="164" fontId="14" fillId="0" borderId="80" xfId="1" applyFont="1" applyBorder="1" applyAlignment="1">
      <alignment horizontal="center" vertical="distributed"/>
    </xf>
    <xf numFmtId="2" fontId="14" fillId="0" borderId="39" xfId="0" applyNumberFormat="1" applyFont="1" applyBorder="1" applyAlignment="1">
      <alignment horizontal="center" vertical="center"/>
    </xf>
    <xf numFmtId="164" fontId="14" fillId="0" borderId="40" xfId="1" applyFont="1" applyBorder="1" applyAlignment="1">
      <alignment horizontal="center" vertical="center"/>
    </xf>
    <xf numFmtId="164" fontId="14" fillId="0" borderId="43" xfId="1" applyFont="1" applyBorder="1" applyAlignment="1">
      <alignment horizontal="center" vertical="distributed"/>
    </xf>
    <xf numFmtId="164" fontId="14" fillId="0" borderId="38" xfId="1" applyFont="1" applyBorder="1" applyAlignment="1">
      <alignment horizontal="center" vertical="distributed"/>
    </xf>
    <xf numFmtId="164" fontId="14" fillId="0" borderId="40" xfId="1" applyFont="1" applyBorder="1" applyAlignment="1">
      <alignment horizontal="center" vertical="distributed"/>
    </xf>
    <xf numFmtId="0" fontId="38" fillId="0" borderId="0" xfId="0" applyFont="1" applyAlignment="1">
      <alignment wrapText="1"/>
    </xf>
    <xf numFmtId="49" fontId="13" fillId="0" borderId="42" xfId="0" applyNumberFormat="1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164" fontId="13" fillId="0" borderId="43" xfId="1" applyFont="1" applyBorder="1" applyAlignment="1">
      <alignment horizontal="center"/>
    </xf>
    <xf numFmtId="164" fontId="14" fillId="0" borderId="38" xfId="1" applyFont="1" applyBorder="1" applyAlignment="1">
      <alignment horizontal="justify" vertical="top"/>
    </xf>
    <xf numFmtId="4" fontId="14" fillId="0" borderId="38" xfId="1" applyNumberFormat="1" applyFont="1" applyBorder="1" applyAlignment="1">
      <alignment horizontal="center" vertical="distributed" wrapText="1"/>
    </xf>
    <xf numFmtId="4" fontId="14" fillId="0" borderId="38" xfId="1" applyNumberFormat="1" applyFont="1" applyBorder="1" applyAlignment="1">
      <alignment horizontal="center" vertical="distributed"/>
    </xf>
    <xf numFmtId="0" fontId="38" fillId="0" borderId="38" xfId="0" applyFont="1" applyBorder="1" applyAlignment="1">
      <alignment horizontal="center" vertical="distributed"/>
    </xf>
    <xf numFmtId="164" fontId="14" fillId="0" borderId="43" xfId="1" applyFont="1" applyBorder="1" applyAlignment="1">
      <alignment horizontal="center" vertical="center"/>
    </xf>
    <xf numFmtId="0" fontId="38" fillId="0" borderId="80" xfId="0" applyFont="1" applyBorder="1" applyAlignment="1">
      <alignment horizontal="center" vertical="distributed"/>
    </xf>
    <xf numFmtId="0" fontId="38" fillId="0" borderId="0" xfId="0" applyFont="1" applyAlignment="1">
      <alignment vertical="distributed"/>
    </xf>
    <xf numFmtId="0" fontId="14" fillId="0" borderId="83" xfId="0" applyFont="1" applyBorder="1" applyAlignment="1">
      <alignment horizontal="left" wrapText="1"/>
    </xf>
    <xf numFmtId="49" fontId="13" fillId="0" borderId="83" xfId="0" applyNumberFormat="1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49" fontId="13" fillId="0" borderId="56" xfId="0" applyNumberFormat="1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164" fontId="14" fillId="0" borderId="57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4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35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left" vertical="distributed" wrapText="1"/>
    </xf>
    <xf numFmtId="0" fontId="14" fillId="0" borderId="37" xfId="0" applyFont="1" applyBorder="1" applyAlignment="1">
      <alignment horizontal="left" wrapText="1"/>
    </xf>
    <xf numFmtId="0" fontId="14" fillId="0" borderId="79" xfId="0" applyFont="1" applyBorder="1" applyAlignment="1">
      <alignment horizontal="left" vertical="distributed" wrapText="1"/>
    </xf>
    <xf numFmtId="0" fontId="14" fillId="0" borderId="39" xfId="0" applyFont="1" applyBorder="1" applyAlignment="1">
      <alignment horizontal="left" vertical="distributed" wrapText="1"/>
    </xf>
    <xf numFmtId="0" fontId="13" fillId="0" borderId="42" xfId="0" applyFont="1" applyBorder="1" applyAlignment="1">
      <alignment horizontal="left" vertical="distributed" wrapText="1"/>
    </xf>
    <xf numFmtId="0" fontId="14" fillId="0" borderId="39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justify" vertical="center" wrapText="1"/>
    </xf>
    <xf numFmtId="0" fontId="14" fillId="0" borderId="83" xfId="0" applyFont="1" applyFill="1" applyBorder="1" applyAlignment="1">
      <alignment horizontal="left" wrapText="1"/>
    </xf>
    <xf numFmtId="0" fontId="14" fillId="0" borderId="83" xfId="0" applyFont="1" applyBorder="1" applyAlignment="1">
      <alignment horizontal="left" vertical="center" wrapText="1"/>
    </xf>
    <xf numFmtId="0" fontId="14" fillId="0" borderId="79" xfId="0" applyFont="1" applyBorder="1" applyAlignment="1">
      <alignment horizontal="left" vertical="center" wrapText="1"/>
    </xf>
    <xf numFmtId="0" fontId="14" fillId="0" borderId="56" xfId="0" applyFont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40" fillId="0" borderId="0" xfId="0" applyFont="1" applyAlignment="1">
      <alignment wrapText="1"/>
    </xf>
  </cellXfs>
  <cellStyles count="9">
    <cellStyle name="Moeda" xfId="1" builtinId="4"/>
    <cellStyle name="Moeda 2" xfId="3" xr:uid="{00000000-0005-0000-0000-000001000000}"/>
    <cellStyle name="Normal" xfId="0" builtinId="0"/>
    <cellStyle name="Normal 2" xfId="6" xr:uid="{00000000-0005-0000-0000-000003000000}"/>
    <cellStyle name="Normal_Leis Sociais" xfId="7" xr:uid="{00000000-0005-0000-0000-000004000000}"/>
    <cellStyle name="Porcentagem" xfId="4" builtinId="5"/>
    <cellStyle name="Porcentagem 2" xfId="8" xr:uid="{00000000-0005-0000-0000-000006000000}"/>
    <cellStyle name="Separador de milhares 2" xfId="2" xr:uid="{00000000-0005-0000-0000-000007000000}"/>
    <cellStyle name="Vírgula" xfId="5" builtinId="3"/>
  </cellStyles>
  <dxfs count="0"/>
  <tableStyles count="0" defaultTableStyle="TableStyleMedium9" defaultPivotStyle="PivotStyleLight16"/>
  <colors>
    <mruColors>
      <color rgb="FF0000FF"/>
      <color rgb="FF0000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97</xdr:row>
      <xdr:rowOff>107971</xdr:rowOff>
    </xdr:from>
    <xdr:to>
      <xdr:col>7</xdr:col>
      <xdr:colOff>19050</xdr:colOff>
      <xdr:row>98</xdr:row>
      <xdr:rowOff>136546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736872F-AC96-4AD6-AE39-3BED15853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20462896"/>
          <a:ext cx="263842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57150</xdr:colOff>
      <xdr:row>96</xdr:row>
      <xdr:rowOff>228600</xdr:rowOff>
    </xdr:from>
    <xdr:to>
      <xdr:col>6</xdr:col>
      <xdr:colOff>438150</xdr:colOff>
      <xdr:row>97</xdr:row>
      <xdr:rowOff>307996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70053F4-2692-4C59-B27F-BDB601CC9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20050125"/>
          <a:ext cx="1209675" cy="6127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44</xdr:row>
      <xdr:rowOff>136546</xdr:rowOff>
    </xdr:from>
    <xdr:to>
      <xdr:col>2</xdr:col>
      <xdr:colOff>857250</xdr:colOff>
      <xdr:row>48</xdr:row>
      <xdr:rowOff>88921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BBA848C-E200-4E20-90D1-EC4B51E1F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9090046"/>
          <a:ext cx="2638425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1447800</xdr:colOff>
      <xdr:row>42</xdr:row>
      <xdr:rowOff>0</xdr:rowOff>
    </xdr:from>
    <xdr:to>
      <xdr:col>2</xdr:col>
      <xdr:colOff>247650</xdr:colOff>
      <xdr:row>46</xdr:row>
      <xdr:rowOff>3196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A356FFE-7996-4A74-9B5D-85BAA213E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8629650"/>
          <a:ext cx="1209675" cy="6508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48</xdr:row>
      <xdr:rowOff>136546</xdr:rowOff>
    </xdr:from>
    <xdr:to>
      <xdr:col>2</xdr:col>
      <xdr:colOff>673701</xdr:colOff>
      <xdr:row>52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0AEC939-8A22-48F2-8009-FB30CE791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963" y="7435077"/>
          <a:ext cx="2962082" cy="6730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1447800</xdr:colOff>
      <xdr:row>45</xdr:row>
      <xdr:rowOff>190499</xdr:rowOff>
    </xdr:from>
    <xdr:to>
      <xdr:col>1</xdr:col>
      <xdr:colOff>2804642</xdr:colOff>
      <xdr:row>49</xdr:row>
      <xdr:rowOff>158582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AC56F09-8728-4C81-9A34-FE44E2172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3113" y="6917530"/>
          <a:ext cx="1356842" cy="7300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3638550</xdr:colOff>
      <xdr:row>546</xdr:row>
      <xdr:rowOff>98446</xdr:rowOff>
    </xdr:from>
    <xdr:to>
      <xdr:col>4</xdr:col>
      <xdr:colOff>552450</xdr:colOff>
      <xdr:row>550</xdr:row>
      <xdr:rowOff>50821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3647ABD-7F20-4259-9AAF-8ED0B1464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89595346"/>
          <a:ext cx="2638425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361950</xdr:colOff>
      <xdr:row>544</xdr:row>
      <xdr:rowOff>9525</xdr:rowOff>
    </xdr:from>
    <xdr:to>
      <xdr:col>3</xdr:col>
      <xdr:colOff>647700</xdr:colOff>
      <xdr:row>548</xdr:row>
      <xdr:rowOff>12721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6B750F8-B793-48D3-BD4A-EFB837439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89182575"/>
          <a:ext cx="1209675" cy="6508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3638550</xdr:colOff>
      <xdr:row>97</xdr:row>
      <xdr:rowOff>98446</xdr:rowOff>
    </xdr:from>
    <xdr:to>
      <xdr:col>3</xdr:col>
      <xdr:colOff>114300</xdr:colOff>
      <xdr:row>101</xdr:row>
      <xdr:rowOff>50821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CA3B18D-119D-4B16-93B3-F320FBA9B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89595346"/>
          <a:ext cx="2638425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361950</xdr:colOff>
      <xdr:row>95</xdr:row>
      <xdr:rowOff>9525</xdr:rowOff>
    </xdr:from>
    <xdr:to>
      <xdr:col>2</xdr:col>
      <xdr:colOff>990600</xdr:colOff>
      <xdr:row>99</xdr:row>
      <xdr:rowOff>12721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3857F9B-1A59-4634-85B6-67B78EEF8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89182575"/>
          <a:ext cx="1209675" cy="6508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"/>
  <sheetViews>
    <sheetView topLeftCell="A85" zoomScaleNormal="100" workbookViewId="0">
      <selection activeCell="A96" sqref="A96:G96"/>
    </sheetView>
  </sheetViews>
  <sheetFormatPr defaultRowHeight="15" x14ac:dyDescent="0.25"/>
  <cols>
    <col min="1" max="1" width="4.85546875" customWidth="1"/>
    <col min="2" max="2" width="8.42578125" customWidth="1"/>
    <col min="3" max="3" width="43" customWidth="1"/>
    <col min="4" max="4" width="5.28515625" bestFit="1" customWidth="1"/>
    <col min="5" max="5" width="8.140625" customWidth="1"/>
    <col min="6" max="6" width="12.42578125" customWidth="1"/>
    <col min="7" max="7" width="16.140625" bestFit="1" customWidth="1"/>
  </cols>
  <sheetData>
    <row r="1" spans="1:9" s="1" customFormat="1" ht="19.5" x14ac:dyDescent="0.3">
      <c r="A1" s="11" t="s">
        <v>4</v>
      </c>
      <c r="B1" s="11"/>
      <c r="C1" s="11"/>
      <c r="D1" s="11"/>
      <c r="E1" s="11"/>
      <c r="F1" s="11"/>
      <c r="G1" s="11"/>
    </row>
    <row r="2" spans="1:9" s="1" customFormat="1" ht="6.75" customHeight="1" x14ac:dyDescent="0.3">
      <c r="A2" s="12"/>
      <c r="B2" s="12"/>
      <c r="C2" s="12"/>
      <c r="D2" s="12"/>
      <c r="E2" s="12"/>
      <c r="F2" s="12"/>
      <c r="G2" s="12"/>
    </row>
    <row r="3" spans="1:9" s="1" customFormat="1" ht="18.75" customHeight="1" x14ac:dyDescent="0.3">
      <c r="A3" s="9" t="s">
        <v>604</v>
      </c>
      <c r="B3" s="9"/>
      <c r="C3" s="9"/>
      <c r="D3" s="9"/>
      <c r="E3" s="9"/>
      <c r="F3" s="9"/>
      <c r="G3" s="9"/>
    </row>
    <row r="4" spans="1:9" s="1" customFormat="1" ht="31.5" customHeight="1" thickBot="1" x14ac:dyDescent="0.35">
      <c r="A4" s="5" t="s">
        <v>392</v>
      </c>
      <c r="B4" s="5"/>
      <c r="C4" s="5"/>
      <c r="D4" s="5"/>
      <c r="E4" s="5"/>
      <c r="F4" s="5"/>
      <c r="G4" s="5"/>
      <c r="I4" s="1" t="s">
        <v>292</v>
      </c>
    </row>
    <row r="5" spans="1:9" ht="17.25" thickTop="1" thickBot="1" x14ac:dyDescent="0.3">
      <c r="A5" s="6" t="s">
        <v>4</v>
      </c>
      <c r="B5" s="7"/>
      <c r="C5" s="7"/>
      <c r="D5" s="7"/>
      <c r="E5" s="7"/>
      <c r="F5" s="7"/>
      <c r="G5" s="8"/>
    </row>
    <row r="6" spans="1:9" ht="15.75" thickTop="1" x14ac:dyDescent="0.25">
      <c r="A6" s="13" t="s">
        <v>0</v>
      </c>
      <c r="B6" s="14" t="s">
        <v>34</v>
      </c>
      <c r="C6" s="14" t="s">
        <v>1</v>
      </c>
      <c r="D6" s="14" t="s">
        <v>2</v>
      </c>
      <c r="E6" s="14" t="s">
        <v>5</v>
      </c>
      <c r="F6" s="15" t="s">
        <v>6</v>
      </c>
      <c r="G6" s="16" t="s">
        <v>7</v>
      </c>
    </row>
    <row r="7" spans="1:9" x14ac:dyDescent="0.25">
      <c r="A7" s="17"/>
      <c r="B7" s="18"/>
      <c r="C7" s="18"/>
      <c r="D7" s="18"/>
      <c r="E7" s="18"/>
      <c r="F7" s="19"/>
      <c r="G7" s="20"/>
    </row>
    <row r="8" spans="1:9" x14ac:dyDescent="0.25">
      <c r="A8" s="21">
        <v>1</v>
      </c>
      <c r="B8" s="22"/>
      <c r="C8" s="23" t="s">
        <v>36</v>
      </c>
      <c r="D8" s="24"/>
      <c r="E8" s="24"/>
      <c r="F8" s="25"/>
      <c r="G8" s="26">
        <f>SUM(G9:G10)</f>
        <v>5550.39</v>
      </c>
    </row>
    <row r="9" spans="1:9" x14ac:dyDescent="0.25">
      <c r="A9" s="27" t="s">
        <v>3</v>
      </c>
      <c r="B9" s="28" t="s">
        <v>38</v>
      </c>
      <c r="C9" s="29" t="s">
        <v>69</v>
      </c>
      <c r="D9" s="30" t="s">
        <v>15</v>
      </c>
      <c r="E9" s="31">
        <v>6</v>
      </c>
      <c r="F9" s="32">
        <v>220.34</v>
      </c>
      <c r="G9" s="33">
        <f>ROUND(E9*F9,2)</f>
        <v>1322.04</v>
      </c>
    </row>
    <row r="10" spans="1:9" x14ac:dyDescent="0.25">
      <c r="A10" s="27" t="s">
        <v>215</v>
      </c>
      <c r="B10" s="28" t="s">
        <v>303</v>
      </c>
      <c r="C10" s="29" t="s">
        <v>304</v>
      </c>
      <c r="D10" s="30" t="s">
        <v>15</v>
      </c>
      <c r="E10" s="31">
        <v>694.31</v>
      </c>
      <c r="F10" s="32">
        <v>6.09</v>
      </c>
      <c r="G10" s="33">
        <f>ROUND(E10*F10,2)</f>
        <v>4228.3500000000004</v>
      </c>
    </row>
    <row r="11" spans="1:9" x14ac:dyDescent="0.25">
      <c r="A11" s="27"/>
      <c r="B11" s="28"/>
      <c r="C11" s="29"/>
      <c r="D11" s="30"/>
      <c r="E11" s="31"/>
      <c r="F11" s="32"/>
      <c r="G11" s="33"/>
    </row>
    <row r="12" spans="1:9" x14ac:dyDescent="0.25">
      <c r="A12" s="34">
        <v>2</v>
      </c>
      <c r="B12" s="22"/>
      <c r="C12" s="23" t="s">
        <v>293</v>
      </c>
      <c r="D12" s="35"/>
      <c r="E12" s="36"/>
      <c r="F12" s="37"/>
      <c r="G12" s="26">
        <f>SUM(G13:G14)</f>
        <v>26312.68</v>
      </c>
    </row>
    <row r="13" spans="1:9" x14ac:dyDescent="0.25">
      <c r="A13" s="27" t="s">
        <v>8</v>
      </c>
      <c r="B13" s="28" t="s">
        <v>235</v>
      </c>
      <c r="C13" s="29" t="s">
        <v>236</v>
      </c>
      <c r="D13" s="30" t="s">
        <v>16</v>
      </c>
      <c r="E13" s="31">
        <v>40.5</v>
      </c>
      <c r="F13" s="32">
        <v>64.010000000000005</v>
      </c>
      <c r="G13" s="33">
        <f>ROUND(E13*F13,2)</f>
        <v>2592.41</v>
      </c>
    </row>
    <row r="14" spans="1:9" x14ac:dyDescent="0.25">
      <c r="A14" s="27" t="s">
        <v>40</v>
      </c>
      <c r="B14" s="28" t="s">
        <v>331</v>
      </c>
      <c r="C14" s="29" t="s">
        <v>334</v>
      </c>
      <c r="D14" s="30" t="s">
        <v>16</v>
      </c>
      <c r="E14" s="31">
        <v>179.4</v>
      </c>
      <c r="F14" s="32">
        <v>132.22</v>
      </c>
      <c r="G14" s="33">
        <f>ROUND(E14*F14,2)</f>
        <v>23720.27</v>
      </c>
    </row>
    <row r="15" spans="1:9" x14ac:dyDescent="0.25">
      <c r="A15" s="38"/>
      <c r="B15" s="39"/>
      <c r="C15" s="40"/>
      <c r="D15" s="41"/>
      <c r="E15" s="41"/>
      <c r="F15" s="42"/>
      <c r="G15" s="43"/>
    </row>
    <row r="16" spans="1:9" x14ac:dyDescent="0.25">
      <c r="A16" s="21">
        <v>3</v>
      </c>
      <c r="B16" s="22"/>
      <c r="C16" s="44" t="s">
        <v>294</v>
      </c>
      <c r="D16" s="35"/>
      <c r="E16" s="36"/>
      <c r="F16" s="37"/>
      <c r="G16" s="26">
        <f>SUM(G17:G19)</f>
        <v>116545.34</v>
      </c>
      <c r="H16" s="3"/>
    </row>
    <row r="17" spans="1:9" ht="38.25" x14ac:dyDescent="0.25">
      <c r="A17" s="27" t="s">
        <v>9</v>
      </c>
      <c r="B17" s="28" t="s">
        <v>328</v>
      </c>
      <c r="C17" s="45" t="s">
        <v>332</v>
      </c>
      <c r="D17" s="30" t="s">
        <v>16</v>
      </c>
      <c r="E17" s="31">
        <v>5.8</v>
      </c>
      <c r="F17" s="32">
        <v>4008.43</v>
      </c>
      <c r="G17" s="33">
        <f>ROUND(E17*F17,2)</f>
        <v>23248.89</v>
      </c>
    </row>
    <row r="18" spans="1:9" ht="38.25" x14ac:dyDescent="0.25">
      <c r="A18" s="27" t="s">
        <v>42</v>
      </c>
      <c r="B18" s="28" t="s">
        <v>328</v>
      </c>
      <c r="C18" s="45" t="s">
        <v>333</v>
      </c>
      <c r="D18" s="30" t="s">
        <v>16</v>
      </c>
      <c r="E18" s="31">
        <v>16.53</v>
      </c>
      <c r="F18" s="32">
        <v>4008.43</v>
      </c>
      <c r="G18" s="33">
        <f>ROUND(E18*F18,2)</f>
        <v>66259.350000000006</v>
      </c>
    </row>
    <row r="19" spans="1:9" x14ac:dyDescent="0.25">
      <c r="A19" s="27" t="s">
        <v>81</v>
      </c>
      <c r="B19" s="28" t="s">
        <v>525</v>
      </c>
      <c r="C19" s="45" t="s">
        <v>540</v>
      </c>
      <c r="D19" s="30" t="s">
        <v>15</v>
      </c>
      <c r="E19" s="31">
        <v>319.89</v>
      </c>
      <c r="F19" s="32">
        <v>84.52</v>
      </c>
      <c r="G19" s="33">
        <f>ROUND(E19*F19,2)</f>
        <v>27037.1</v>
      </c>
    </row>
    <row r="20" spans="1:9" ht="14.25" customHeight="1" x14ac:dyDescent="0.25">
      <c r="A20" s="27"/>
      <c r="B20" s="28"/>
      <c r="C20" s="29"/>
      <c r="D20" s="30"/>
      <c r="E20" s="31"/>
      <c r="F20" s="32"/>
      <c r="G20" s="33"/>
      <c r="I20" s="3"/>
    </row>
    <row r="21" spans="1:9" ht="25.5" x14ac:dyDescent="0.25">
      <c r="A21" s="21">
        <v>4</v>
      </c>
      <c r="B21" s="22"/>
      <c r="C21" s="46" t="s">
        <v>401</v>
      </c>
      <c r="D21" s="24"/>
      <c r="E21" s="24"/>
      <c r="F21" s="25"/>
      <c r="G21" s="26">
        <f>SUM(G22:G34)</f>
        <v>404588.19999999995</v>
      </c>
    </row>
    <row r="22" spans="1:9" x14ac:dyDescent="0.25">
      <c r="A22" s="27" t="s">
        <v>10</v>
      </c>
      <c r="B22" s="28" t="s">
        <v>328</v>
      </c>
      <c r="C22" s="29" t="s">
        <v>305</v>
      </c>
      <c r="D22" s="30" t="s">
        <v>16</v>
      </c>
      <c r="E22" s="31">
        <v>10.130000000000001</v>
      </c>
      <c r="F22" s="32">
        <v>4008.43</v>
      </c>
      <c r="G22" s="33">
        <f t="shared" ref="G22:G27" si="0">ROUND(E22*F22,2)</f>
        <v>40605.4</v>
      </c>
      <c r="I22" s="3"/>
    </row>
    <row r="23" spans="1:9" x14ac:dyDescent="0.25">
      <c r="A23" s="27" t="s">
        <v>19</v>
      </c>
      <c r="B23" s="28" t="s">
        <v>335</v>
      </c>
      <c r="C23" s="29" t="s">
        <v>336</v>
      </c>
      <c r="D23" s="30" t="s">
        <v>202</v>
      </c>
      <c r="E23" s="31">
        <v>94.24</v>
      </c>
      <c r="F23" s="32">
        <v>23.2</v>
      </c>
      <c r="G23" s="33">
        <f t="shared" si="0"/>
        <v>2186.37</v>
      </c>
    </row>
    <row r="24" spans="1:9" x14ac:dyDescent="0.25">
      <c r="A24" s="27" t="s">
        <v>43</v>
      </c>
      <c r="B24" s="28" t="s">
        <v>337</v>
      </c>
      <c r="C24" s="29" t="s">
        <v>338</v>
      </c>
      <c r="D24" s="30" t="s">
        <v>202</v>
      </c>
      <c r="E24" s="31">
        <v>275.98</v>
      </c>
      <c r="F24" s="32">
        <v>67.69</v>
      </c>
      <c r="G24" s="33">
        <f t="shared" si="0"/>
        <v>18681.09</v>
      </c>
    </row>
    <row r="25" spans="1:9" x14ac:dyDescent="0.25">
      <c r="A25" s="27" t="s">
        <v>219</v>
      </c>
      <c r="B25" s="28" t="s">
        <v>180</v>
      </c>
      <c r="C25" s="47" t="s">
        <v>211</v>
      </c>
      <c r="D25" s="30" t="s">
        <v>15</v>
      </c>
      <c r="E25" s="31">
        <v>847.66</v>
      </c>
      <c r="F25" s="32">
        <v>73.180000000000007</v>
      </c>
      <c r="G25" s="33">
        <f t="shared" si="0"/>
        <v>62031.76</v>
      </c>
    </row>
    <row r="26" spans="1:9" x14ac:dyDescent="0.25">
      <c r="A26" s="27" t="s">
        <v>220</v>
      </c>
      <c r="B26" s="28" t="s">
        <v>201</v>
      </c>
      <c r="C26" s="29" t="s">
        <v>212</v>
      </c>
      <c r="D26" s="30" t="s">
        <v>15</v>
      </c>
      <c r="E26" s="31">
        <v>847.66</v>
      </c>
      <c r="F26" s="32">
        <v>45.93</v>
      </c>
      <c r="G26" s="33">
        <f t="shared" si="0"/>
        <v>38933.019999999997</v>
      </c>
    </row>
    <row r="27" spans="1:9" x14ac:dyDescent="0.25">
      <c r="A27" s="27" t="s">
        <v>221</v>
      </c>
      <c r="B27" s="28" t="s">
        <v>513</v>
      </c>
      <c r="C27" s="29" t="s">
        <v>473</v>
      </c>
      <c r="D27" s="30" t="s">
        <v>202</v>
      </c>
      <c r="E27" s="31">
        <v>14.8</v>
      </c>
      <c r="F27" s="32">
        <v>104.58</v>
      </c>
      <c r="G27" s="33">
        <f t="shared" si="0"/>
        <v>1547.78</v>
      </c>
    </row>
    <row r="28" spans="1:9" x14ac:dyDescent="0.25">
      <c r="A28" s="27" t="s">
        <v>309</v>
      </c>
      <c r="B28" s="28" t="s">
        <v>526</v>
      </c>
      <c r="C28" s="29" t="s">
        <v>532</v>
      </c>
      <c r="D28" s="30" t="s">
        <v>202</v>
      </c>
      <c r="E28" s="31">
        <v>60.2</v>
      </c>
      <c r="F28" s="32">
        <v>255.03</v>
      </c>
      <c r="G28" s="33">
        <f t="shared" ref="G28:G33" si="1">ROUND(E28*F28,2)</f>
        <v>15352.81</v>
      </c>
    </row>
    <row r="29" spans="1:9" x14ac:dyDescent="0.25">
      <c r="A29" s="27" t="s">
        <v>310</v>
      </c>
      <c r="B29" s="28" t="s">
        <v>533</v>
      </c>
      <c r="C29" s="29" t="s">
        <v>612</v>
      </c>
      <c r="D29" s="30" t="s">
        <v>16</v>
      </c>
      <c r="E29" s="31">
        <v>1.46</v>
      </c>
      <c r="F29" s="32">
        <v>2999.73</v>
      </c>
      <c r="G29" s="33">
        <f t="shared" si="1"/>
        <v>4379.6099999999997</v>
      </c>
    </row>
    <row r="30" spans="1:9" x14ac:dyDescent="0.25">
      <c r="A30" s="27" t="s">
        <v>311</v>
      </c>
      <c r="B30" s="28" t="s">
        <v>76</v>
      </c>
      <c r="C30" s="29" t="s">
        <v>97</v>
      </c>
      <c r="D30" s="30" t="s">
        <v>15</v>
      </c>
      <c r="E30" s="31">
        <v>737.4</v>
      </c>
      <c r="F30" s="32">
        <v>84.81</v>
      </c>
      <c r="G30" s="33">
        <f t="shared" si="1"/>
        <v>62538.89</v>
      </c>
    </row>
    <row r="31" spans="1:9" x14ac:dyDescent="0.25">
      <c r="A31" s="27" t="s">
        <v>312</v>
      </c>
      <c r="B31" s="28" t="s">
        <v>328</v>
      </c>
      <c r="C31" s="29" t="s">
        <v>306</v>
      </c>
      <c r="D31" s="30" t="s">
        <v>16</v>
      </c>
      <c r="E31" s="31">
        <v>9.68</v>
      </c>
      <c r="F31" s="32">
        <v>4008.43</v>
      </c>
      <c r="G31" s="33">
        <f t="shared" si="1"/>
        <v>38801.599999999999</v>
      </c>
    </row>
    <row r="32" spans="1:9" x14ac:dyDescent="0.25">
      <c r="A32" s="27" t="s">
        <v>522</v>
      </c>
      <c r="B32" s="28" t="s">
        <v>78</v>
      </c>
      <c r="C32" s="29" t="s">
        <v>98</v>
      </c>
      <c r="D32" s="30" t="s">
        <v>15</v>
      </c>
      <c r="E32" s="31">
        <v>1555.21</v>
      </c>
      <c r="F32" s="32">
        <v>54.99</v>
      </c>
      <c r="G32" s="33">
        <f t="shared" si="1"/>
        <v>85521</v>
      </c>
    </row>
    <row r="33" spans="1:7" x14ac:dyDescent="0.25">
      <c r="A33" s="27" t="s">
        <v>523</v>
      </c>
      <c r="B33" s="28" t="s">
        <v>181</v>
      </c>
      <c r="C33" s="29" t="s">
        <v>611</v>
      </c>
      <c r="D33" s="30" t="s">
        <v>15</v>
      </c>
      <c r="E33" s="31">
        <v>125.9</v>
      </c>
      <c r="F33" s="32">
        <v>102.87</v>
      </c>
      <c r="G33" s="33">
        <f t="shared" si="1"/>
        <v>12951.33</v>
      </c>
    </row>
    <row r="34" spans="1:7" x14ac:dyDescent="0.25">
      <c r="A34" s="27" t="s">
        <v>524</v>
      </c>
      <c r="B34" s="28" t="s">
        <v>227</v>
      </c>
      <c r="C34" s="29" t="s">
        <v>228</v>
      </c>
      <c r="D34" s="30" t="s">
        <v>15</v>
      </c>
      <c r="E34" s="31">
        <v>1555.21</v>
      </c>
      <c r="F34" s="32">
        <v>13.54</v>
      </c>
      <c r="G34" s="33">
        <f>ROUND(E34*F34,2)</f>
        <v>21057.54</v>
      </c>
    </row>
    <row r="35" spans="1:7" x14ac:dyDescent="0.25">
      <c r="A35" s="27"/>
      <c r="B35" s="28"/>
      <c r="C35" s="29"/>
      <c r="D35" s="30"/>
      <c r="E35" s="31"/>
      <c r="F35" s="32"/>
      <c r="G35" s="33"/>
    </row>
    <row r="36" spans="1:7" x14ac:dyDescent="0.25">
      <c r="A36" s="21">
        <v>5</v>
      </c>
      <c r="B36" s="22"/>
      <c r="C36" s="23" t="s">
        <v>83</v>
      </c>
      <c r="D36" s="24"/>
      <c r="E36" s="24"/>
      <c r="F36" s="25"/>
      <c r="G36" s="26">
        <f>SUM(G37:G41)</f>
        <v>169418.39</v>
      </c>
    </row>
    <row r="37" spans="1:7" x14ac:dyDescent="0.25">
      <c r="A37" s="27" t="s">
        <v>11</v>
      </c>
      <c r="B37" s="28" t="s">
        <v>487</v>
      </c>
      <c r="C37" s="29" t="s">
        <v>367</v>
      </c>
      <c r="D37" s="30" t="s">
        <v>15</v>
      </c>
      <c r="E37" s="30">
        <v>646.02</v>
      </c>
      <c r="F37" s="32">
        <v>59.64</v>
      </c>
      <c r="G37" s="33">
        <f>ROUND(E37*F37,2)</f>
        <v>38528.629999999997</v>
      </c>
    </row>
    <row r="38" spans="1:7" x14ac:dyDescent="0.25">
      <c r="A38" s="27" t="s">
        <v>18</v>
      </c>
      <c r="B38" s="28" t="s">
        <v>182</v>
      </c>
      <c r="C38" s="29" t="s">
        <v>214</v>
      </c>
      <c r="D38" s="30" t="s">
        <v>15</v>
      </c>
      <c r="E38" s="31">
        <v>646.02</v>
      </c>
      <c r="F38" s="32">
        <v>44.41</v>
      </c>
      <c r="G38" s="33">
        <f>ROUND(E38*F38,2)</f>
        <v>28689.75</v>
      </c>
    </row>
    <row r="39" spans="1:7" x14ac:dyDescent="0.25">
      <c r="A39" s="27" t="s">
        <v>313</v>
      </c>
      <c r="B39" s="28" t="s">
        <v>217</v>
      </c>
      <c r="C39" s="29" t="s">
        <v>218</v>
      </c>
      <c r="D39" s="30" t="s">
        <v>15</v>
      </c>
      <c r="E39" s="31">
        <v>646.02</v>
      </c>
      <c r="F39" s="32">
        <v>113.78</v>
      </c>
      <c r="G39" s="33">
        <f>ROUND(E39*F39,2)</f>
        <v>73504.160000000003</v>
      </c>
    </row>
    <row r="40" spans="1:7" x14ac:dyDescent="0.25">
      <c r="A40" s="27" t="s">
        <v>340</v>
      </c>
      <c r="B40" s="28" t="s">
        <v>322</v>
      </c>
      <c r="C40" s="29" t="s">
        <v>321</v>
      </c>
      <c r="D40" s="30" t="s">
        <v>202</v>
      </c>
      <c r="E40" s="31">
        <v>375.48</v>
      </c>
      <c r="F40" s="32">
        <v>22.14</v>
      </c>
      <c r="G40" s="33">
        <f>ROUND(E40*F40,2)</f>
        <v>8313.1299999999992</v>
      </c>
    </row>
    <row r="41" spans="1:7" x14ac:dyDescent="0.25">
      <c r="A41" s="27" t="s">
        <v>623</v>
      </c>
      <c r="B41" s="28" t="s">
        <v>613</v>
      </c>
      <c r="C41" s="29" t="s">
        <v>614</v>
      </c>
      <c r="D41" s="30" t="s">
        <v>15</v>
      </c>
      <c r="E41" s="31">
        <v>152.36000000000001</v>
      </c>
      <c r="F41" s="32">
        <v>133.78</v>
      </c>
      <c r="G41" s="33">
        <f>ROUND(E41*F41,2)</f>
        <v>20382.72</v>
      </c>
    </row>
    <row r="42" spans="1:7" x14ac:dyDescent="0.25">
      <c r="A42" s="27"/>
      <c r="B42" s="28"/>
      <c r="C42" s="29"/>
      <c r="D42" s="30"/>
      <c r="E42" s="31"/>
      <c r="F42" s="32"/>
      <c r="G42" s="33"/>
    </row>
    <row r="43" spans="1:7" x14ac:dyDescent="0.25">
      <c r="A43" s="21">
        <v>6</v>
      </c>
      <c r="B43" s="22"/>
      <c r="C43" s="23" t="s">
        <v>84</v>
      </c>
      <c r="D43" s="24"/>
      <c r="E43" s="24"/>
      <c r="F43" s="25"/>
      <c r="G43" s="26">
        <f>SUM(G44:G45)</f>
        <v>61617</v>
      </c>
    </row>
    <row r="44" spans="1:7" x14ac:dyDescent="0.25">
      <c r="A44" s="27" t="s">
        <v>12</v>
      </c>
      <c r="B44" s="28" t="s">
        <v>183</v>
      </c>
      <c r="C44" s="29" t="s">
        <v>99</v>
      </c>
      <c r="D44" s="30" t="s">
        <v>15</v>
      </c>
      <c r="E44" s="31">
        <v>521.78</v>
      </c>
      <c r="F44" s="32">
        <v>65.099999999999994</v>
      </c>
      <c r="G44" s="33">
        <f>ROUND(E44*F44,2)</f>
        <v>33967.879999999997</v>
      </c>
    </row>
    <row r="45" spans="1:7" x14ac:dyDescent="0.25">
      <c r="A45" s="27" t="s">
        <v>13</v>
      </c>
      <c r="B45" s="28" t="s">
        <v>184</v>
      </c>
      <c r="C45" s="29" t="s">
        <v>100</v>
      </c>
      <c r="D45" s="30" t="s">
        <v>15</v>
      </c>
      <c r="E45" s="31">
        <v>521.78</v>
      </c>
      <c r="F45" s="32">
        <v>52.99</v>
      </c>
      <c r="G45" s="33">
        <f>ROUND(E45*F45,2)</f>
        <v>27649.119999999999</v>
      </c>
    </row>
    <row r="46" spans="1:7" x14ac:dyDescent="0.25">
      <c r="A46" s="27"/>
      <c r="B46" s="28"/>
      <c r="C46" s="29"/>
      <c r="D46" s="30"/>
      <c r="E46" s="31"/>
      <c r="F46" s="32"/>
      <c r="G46" s="33"/>
    </row>
    <row r="47" spans="1:7" x14ac:dyDescent="0.25">
      <c r="A47" s="21">
        <v>7</v>
      </c>
      <c r="B47" s="22"/>
      <c r="C47" s="23" t="s">
        <v>85</v>
      </c>
      <c r="D47" s="24"/>
      <c r="E47" s="24"/>
      <c r="F47" s="25"/>
      <c r="G47" s="26">
        <f>SUM(G48:G55)</f>
        <v>55744.18</v>
      </c>
    </row>
    <row r="48" spans="1:7" x14ac:dyDescent="0.25">
      <c r="A48" s="27" t="s">
        <v>14</v>
      </c>
      <c r="B48" s="28" t="s">
        <v>185</v>
      </c>
      <c r="C48" s="29" t="s">
        <v>101</v>
      </c>
      <c r="D48" s="30" t="s">
        <v>107</v>
      </c>
      <c r="E48" s="31">
        <v>18</v>
      </c>
      <c r="F48" s="32">
        <v>582.6</v>
      </c>
      <c r="G48" s="33">
        <f>ROUND(E48*F48,2)</f>
        <v>10486.8</v>
      </c>
    </row>
    <row r="49" spans="1:7" ht="25.5" x14ac:dyDescent="0.25">
      <c r="A49" s="27" t="s">
        <v>86</v>
      </c>
      <c r="B49" s="28" t="s">
        <v>187</v>
      </c>
      <c r="C49" s="47" t="s">
        <v>102</v>
      </c>
      <c r="D49" s="30" t="s">
        <v>107</v>
      </c>
      <c r="E49" s="31">
        <v>18</v>
      </c>
      <c r="F49" s="32">
        <v>485.45</v>
      </c>
      <c r="G49" s="33">
        <f>ROUND(E49*F49,2)</f>
        <v>8738.1</v>
      </c>
    </row>
    <row r="50" spans="1:7" ht="25.5" x14ac:dyDescent="0.25">
      <c r="A50" s="27" t="s">
        <v>87</v>
      </c>
      <c r="B50" s="28" t="s">
        <v>188</v>
      </c>
      <c r="C50" s="47" t="s">
        <v>103</v>
      </c>
      <c r="D50" s="30" t="s">
        <v>17</v>
      </c>
      <c r="E50" s="31">
        <v>7</v>
      </c>
      <c r="F50" s="32">
        <v>725.29</v>
      </c>
      <c r="G50" s="33">
        <f>ROUND(E50*F50,2)</f>
        <v>5077.03</v>
      </c>
    </row>
    <row r="51" spans="1:7" ht="25.5" x14ac:dyDescent="0.25">
      <c r="A51" s="27" t="s">
        <v>224</v>
      </c>
      <c r="B51" s="28" t="s">
        <v>223</v>
      </c>
      <c r="C51" s="47" t="s">
        <v>222</v>
      </c>
      <c r="D51" s="30" t="s">
        <v>17</v>
      </c>
      <c r="E51" s="31">
        <v>6</v>
      </c>
      <c r="F51" s="32">
        <v>787.06</v>
      </c>
      <c r="G51" s="33">
        <f>ROUND(E51*F51,2)</f>
        <v>4722.3599999999997</v>
      </c>
    </row>
    <row r="52" spans="1:7" x14ac:dyDescent="0.25">
      <c r="A52" s="27" t="s">
        <v>314</v>
      </c>
      <c r="B52" s="28" t="s">
        <v>568</v>
      </c>
      <c r="C52" s="47" t="s">
        <v>569</v>
      </c>
      <c r="D52" s="30" t="s">
        <v>17</v>
      </c>
      <c r="E52" s="31">
        <v>1</v>
      </c>
      <c r="F52" s="32">
        <v>1393.83</v>
      </c>
      <c r="G52" s="33">
        <f>ROUND(E52*F52,2)</f>
        <v>1393.83</v>
      </c>
    </row>
    <row r="53" spans="1:7" x14ac:dyDescent="0.25">
      <c r="A53" s="27" t="s">
        <v>315</v>
      </c>
      <c r="B53" s="28" t="s">
        <v>552</v>
      </c>
      <c r="C53" s="48" t="s">
        <v>553</v>
      </c>
      <c r="D53" s="30" t="s">
        <v>17</v>
      </c>
      <c r="E53" s="31">
        <v>1</v>
      </c>
      <c r="F53" s="32">
        <v>18426.71</v>
      </c>
      <c r="G53" s="33">
        <f t="shared" ref="G53:G54" si="2">ROUND(E53*F53,2)</f>
        <v>18426.71</v>
      </c>
    </row>
    <row r="54" spans="1:7" x14ac:dyDescent="0.25">
      <c r="A54" s="27" t="s">
        <v>316</v>
      </c>
      <c r="B54" s="28" t="s">
        <v>551</v>
      </c>
      <c r="C54" s="29" t="s">
        <v>550</v>
      </c>
      <c r="D54" s="30" t="s">
        <v>17</v>
      </c>
      <c r="E54" s="31">
        <v>1</v>
      </c>
      <c r="F54" s="32">
        <v>5214</v>
      </c>
      <c r="G54" s="33">
        <f t="shared" si="2"/>
        <v>5214</v>
      </c>
    </row>
    <row r="55" spans="1:7" x14ac:dyDescent="0.25">
      <c r="A55" s="27" t="s">
        <v>561</v>
      </c>
      <c r="B55" s="28" t="s">
        <v>488</v>
      </c>
      <c r="C55" s="29" t="s">
        <v>603</v>
      </c>
      <c r="D55" s="30" t="s">
        <v>17</v>
      </c>
      <c r="E55" s="31">
        <v>1</v>
      </c>
      <c r="F55" s="32">
        <v>1685.35</v>
      </c>
      <c r="G55" s="33">
        <f>ROUND(E55*F55,2)</f>
        <v>1685.35</v>
      </c>
    </row>
    <row r="56" spans="1:7" x14ac:dyDescent="0.25">
      <c r="A56" s="27"/>
      <c r="B56" s="28"/>
      <c r="C56" s="29"/>
      <c r="D56" s="30"/>
      <c r="E56" s="31"/>
      <c r="F56" s="32"/>
      <c r="G56" s="33"/>
    </row>
    <row r="57" spans="1:7" x14ac:dyDescent="0.25">
      <c r="A57" s="21">
        <v>8</v>
      </c>
      <c r="B57" s="22"/>
      <c r="C57" s="23" t="s">
        <v>411</v>
      </c>
      <c r="D57" s="24"/>
      <c r="E57" s="24"/>
      <c r="F57" s="25"/>
      <c r="G57" s="26">
        <f>SUM(G58:G66)</f>
        <v>39275.610000000008</v>
      </c>
    </row>
    <row r="58" spans="1:7" x14ac:dyDescent="0.25">
      <c r="A58" s="27" t="s">
        <v>89</v>
      </c>
      <c r="B58" s="49">
        <v>170081</v>
      </c>
      <c r="C58" s="50" t="s">
        <v>402</v>
      </c>
      <c r="D58" s="51" t="s">
        <v>107</v>
      </c>
      <c r="E58" s="52">
        <v>59</v>
      </c>
      <c r="F58" s="53">
        <v>290.31</v>
      </c>
      <c r="G58" s="54">
        <f>ROUND(E58*F58,2)</f>
        <v>17128.29</v>
      </c>
    </row>
    <row r="59" spans="1:7" x14ac:dyDescent="0.25">
      <c r="A59" s="27" t="s">
        <v>90</v>
      </c>
      <c r="B59" s="49">
        <v>170081</v>
      </c>
      <c r="C59" s="50" t="s">
        <v>403</v>
      </c>
      <c r="D59" s="51" t="s">
        <v>107</v>
      </c>
      <c r="E59" s="52">
        <v>45</v>
      </c>
      <c r="F59" s="53">
        <v>290.31</v>
      </c>
      <c r="G59" s="54">
        <f>ROUND(E59*F59,2)</f>
        <v>13063.95</v>
      </c>
    </row>
    <row r="60" spans="1:7" x14ac:dyDescent="0.25">
      <c r="A60" s="27" t="s">
        <v>91</v>
      </c>
      <c r="B60" s="49" t="s">
        <v>489</v>
      </c>
      <c r="C60" s="55" t="s">
        <v>601</v>
      </c>
      <c r="D60" s="51" t="s">
        <v>17</v>
      </c>
      <c r="E60" s="52">
        <v>59</v>
      </c>
      <c r="F60" s="53">
        <v>56.33</v>
      </c>
      <c r="G60" s="54">
        <f t="shared" ref="G60:G66" si="3">ROUND(E60*F60,2)</f>
        <v>3323.47</v>
      </c>
    </row>
    <row r="61" spans="1:7" x14ac:dyDescent="0.25">
      <c r="A61" s="27" t="s">
        <v>92</v>
      </c>
      <c r="B61" s="49">
        <v>170322</v>
      </c>
      <c r="C61" s="50" t="s">
        <v>405</v>
      </c>
      <c r="D61" s="51" t="s">
        <v>17</v>
      </c>
      <c r="E61" s="51">
        <v>2</v>
      </c>
      <c r="F61" s="53">
        <v>961.56</v>
      </c>
      <c r="G61" s="54">
        <f t="shared" si="3"/>
        <v>1923.12</v>
      </c>
    </row>
    <row r="62" spans="1:7" x14ac:dyDescent="0.25">
      <c r="A62" s="27" t="s">
        <v>413</v>
      </c>
      <c r="B62" s="49">
        <v>171523</v>
      </c>
      <c r="C62" s="50" t="s">
        <v>406</v>
      </c>
      <c r="D62" s="51" t="s">
        <v>17</v>
      </c>
      <c r="E62" s="51">
        <v>29</v>
      </c>
      <c r="F62" s="53">
        <v>30.98</v>
      </c>
      <c r="G62" s="54">
        <f t="shared" si="3"/>
        <v>898.42</v>
      </c>
    </row>
    <row r="63" spans="1:7" x14ac:dyDescent="0.25">
      <c r="A63" s="27" t="s">
        <v>414</v>
      </c>
      <c r="B63" s="49">
        <v>170334</v>
      </c>
      <c r="C63" s="50" t="s">
        <v>407</v>
      </c>
      <c r="D63" s="51" t="s">
        <v>17</v>
      </c>
      <c r="E63" s="51">
        <v>4</v>
      </c>
      <c r="F63" s="53">
        <v>37.43</v>
      </c>
      <c r="G63" s="54">
        <f t="shared" si="3"/>
        <v>149.72</v>
      </c>
    </row>
    <row r="64" spans="1:7" x14ac:dyDescent="0.25">
      <c r="A64" s="27" t="s">
        <v>415</v>
      </c>
      <c r="B64" s="49">
        <v>170332</v>
      </c>
      <c r="C64" s="50" t="s">
        <v>408</v>
      </c>
      <c r="D64" s="51" t="s">
        <v>17</v>
      </c>
      <c r="E64" s="51">
        <v>12</v>
      </c>
      <c r="F64" s="53">
        <v>19.809999999999999</v>
      </c>
      <c r="G64" s="54">
        <f t="shared" si="3"/>
        <v>237.72</v>
      </c>
    </row>
    <row r="65" spans="1:7" x14ac:dyDescent="0.25">
      <c r="A65" s="27" t="s">
        <v>416</v>
      </c>
      <c r="B65" s="49">
        <v>170326</v>
      </c>
      <c r="C65" s="50" t="s">
        <v>455</v>
      </c>
      <c r="D65" s="51" t="s">
        <v>17</v>
      </c>
      <c r="E65" s="51">
        <v>30</v>
      </c>
      <c r="F65" s="53">
        <v>28.06</v>
      </c>
      <c r="G65" s="54">
        <f t="shared" si="3"/>
        <v>841.8</v>
      </c>
    </row>
    <row r="66" spans="1:7" x14ac:dyDescent="0.25">
      <c r="A66" s="27" t="s">
        <v>417</v>
      </c>
      <c r="B66" s="49">
        <v>170338</v>
      </c>
      <c r="C66" s="50" t="s">
        <v>456</v>
      </c>
      <c r="D66" s="51" t="s">
        <v>17</v>
      </c>
      <c r="E66" s="51">
        <v>4</v>
      </c>
      <c r="F66" s="53">
        <v>427.28</v>
      </c>
      <c r="G66" s="54">
        <f t="shared" si="3"/>
        <v>1709.12</v>
      </c>
    </row>
    <row r="67" spans="1:7" x14ac:dyDescent="0.25">
      <c r="A67" s="27"/>
      <c r="B67" s="56"/>
      <c r="C67" s="50"/>
      <c r="D67" s="51"/>
      <c r="E67" s="51"/>
      <c r="F67" s="53"/>
      <c r="G67" s="57"/>
    </row>
    <row r="68" spans="1:7" x14ac:dyDescent="0.25">
      <c r="A68" s="21">
        <v>9</v>
      </c>
      <c r="B68" s="22"/>
      <c r="C68" s="23" t="s">
        <v>88</v>
      </c>
      <c r="D68" s="24"/>
      <c r="E68" s="24"/>
      <c r="F68" s="25"/>
      <c r="G68" s="26">
        <f>SUM(G69:G72)</f>
        <v>53651.130000000005</v>
      </c>
    </row>
    <row r="69" spans="1:7" x14ac:dyDescent="0.25">
      <c r="A69" s="27" t="s">
        <v>350</v>
      </c>
      <c r="B69" s="28" t="s">
        <v>189</v>
      </c>
      <c r="C69" s="29" t="s">
        <v>347</v>
      </c>
      <c r="D69" s="30" t="s">
        <v>15</v>
      </c>
      <c r="E69" s="31">
        <v>35.909999999999997</v>
      </c>
      <c r="F69" s="32">
        <v>447.96</v>
      </c>
      <c r="G69" s="33">
        <f t="shared" ref="G69:G71" si="4">ROUND(E69*F69,2)</f>
        <v>16086.24</v>
      </c>
    </row>
    <row r="70" spans="1:7" x14ac:dyDescent="0.25">
      <c r="A70" s="27" t="s">
        <v>93</v>
      </c>
      <c r="B70" s="28" t="s">
        <v>464</v>
      </c>
      <c r="C70" s="47" t="s">
        <v>344</v>
      </c>
      <c r="D70" s="30" t="s">
        <v>15</v>
      </c>
      <c r="E70" s="31">
        <v>106.44</v>
      </c>
      <c r="F70" s="32">
        <v>315.89</v>
      </c>
      <c r="G70" s="33">
        <f t="shared" si="4"/>
        <v>33623.33</v>
      </c>
    </row>
    <row r="71" spans="1:7" x14ac:dyDescent="0.25">
      <c r="A71" s="27" t="s">
        <v>94</v>
      </c>
      <c r="B71" s="28" t="s">
        <v>192</v>
      </c>
      <c r="C71" s="29" t="s">
        <v>106</v>
      </c>
      <c r="D71" s="30" t="s">
        <v>346</v>
      </c>
      <c r="E71" s="31">
        <v>14</v>
      </c>
      <c r="F71" s="32">
        <v>195.06</v>
      </c>
      <c r="G71" s="33">
        <f t="shared" si="4"/>
        <v>2730.84</v>
      </c>
    </row>
    <row r="72" spans="1:7" x14ac:dyDescent="0.25">
      <c r="A72" s="27" t="s">
        <v>412</v>
      </c>
      <c r="B72" s="28" t="s">
        <v>193</v>
      </c>
      <c r="C72" s="29" t="s">
        <v>348</v>
      </c>
      <c r="D72" s="30" t="s">
        <v>346</v>
      </c>
      <c r="E72" s="31">
        <v>8</v>
      </c>
      <c r="F72" s="32">
        <v>151.34</v>
      </c>
      <c r="G72" s="33">
        <f>ROUND(E72*F72,2)</f>
        <v>1210.72</v>
      </c>
    </row>
    <row r="73" spans="1:7" x14ac:dyDescent="0.25">
      <c r="A73" s="27"/>
      <c r="B73" s="28"/>
      <c r="C73" s="29"/>
      <c r="D73" s="30"/>
      <c r="E73" s="31"/>
      <c r="F73" s="32"/>
      <c r="G73" s="33"/>
    </row>
    <row r="74" spans="1:7" x14ac:dyDescent="0.25">
      <c r="A74" s="21">
        <v>10</v>
      </c>
      <c r="B74" s="22"/>
      <c r="C74" s="23" t="s">
        <v>95</v>
      </c>
      <c r="D74" s="24"/>
      <c r="E74" s="24"/>
      <c r="F74" s="25"/>
      <c r="G74" s="26">
        <f>SUM(G75:G77)</f>
        <v>67831.58</v>
      </c>
    </row>
    <row r="75" spans="1:7" x14ac:dyDescent="0.25">
      <c r="A75" s="27" t="s">
        <v>96</v>
      </c>
      <c r="B75" s="28" t="s">
        <v>229</v>
      </c>
      <c r="C75" s="29" t="s">
        <v>233</v>
      </c>
      <c r="D75" s="30" t="s">
        <v>15</v>
      </c>
      <c r="E75" s="31">
        <v>739.2</v>
      </c>
      <c r="F75" s="32">
        <v>41.1</v>
      </c>
      <c r="G75" s="33">
        <f>ROUND(E75*F75,2)</f>
        <v>30381.119999999999</v>
      </c>
    </row>
    <row r="76" spans="1:7" ht="25.5" x14ac:dyDescent="0.25">
      <c r="A76" s="27" t="s">
        <v>418</v>
      </c>
      <c r="B76" s="28" t="s">
        <v>230</v>
      </c>
      <c r="C76" s="47" t="s">
        <v>291</v>
      </c>
      <c r="D76" s="30" t="s">
        <v>15</v>
      </c>
      <c r="E76" s="31">
        <v>560.83000000000004</v>
      </c>
      <c r="F76" s="32">
        <v>51.04</v>
      </c>
      <c r="G76" s="33">
        <f t="shared" ref="G76:G77" si="5">ROUND(E76*F76,2)</f>
        <v>28624.76</v>
      </c>
    </row>
    <row r="77" spans="1:7" x14ac:dyDescent="0.25">
      <c r="A77" s="27" t="s">
        <v>419</v>
      </c>
      <c r="B77" s="28" t="s">
        <v>191</v>
      </c>
      <c r="C77" s="29" t="s">
        <v>105</v>
      </c>
      <c r="D77" s="30" t="s">
        <v>15</v>
      </c>
      <c r="E77" s="31">
        <v>284.7</v>
      </c>
      <c r="F77" s="32">
        <v>31</v>
      </c>
      <c r="G77" s="33">
        <f t="shared" si="5"/>
        <v>8825.7000000000007</v>
      </c>
    </row>
    <row r="78" spans="1:7" x14ac:dyDescent="0.25">
      <c r="A78" s="27"/>
      <c r="B78" s="28"/>
      <c r="C78" s="29"/>
      <c r="D78" s="30"/>
      <c r="E78" s="31"/>
      <c r="F78" s="32"/>
      <c r="G78" s="33"/>
    </row>
    <row r="79" spans="1:7" x14ac:dyDescent="0.25">
      <c r="A79" s="21">
        <v>11</v>
      </c>
      <c r="B79" s="22"/>
      <c r="C79" s="23" t="s">
        <v>474</v>
      </c>
      <c r="D79" s="24"/>
      <c r="E79" s="24"/>
      <c r="F79" s="25"/>
      <c r="G79" s="26">
        <f>SUM(G80:G88)</f>
        <v>79438.83</v>
      </c>
    </row>
    <row r="80" spans="1:7" x14ac:dyDescent="0.25">
      <c r="A80" s="58" t="s">
        <v>420</v>
      </c>
      <c r="B80" s="59" t="s">
        <v>496</v>
      </c>
      <c r="C80" s="60" t="s">
        <v>465</v>
      </c>
      <c r="D80" s="61" t="s">
        <v>56</v>
      </c>
      <c r="E80" s="62">
        <v>30</v>
      </c>
      <c r="F80" s="32">
        <v>509.38</v>
      </c>
      <c r="G80" s="33">
        <f t="shared" ref="G80:G88" si="6">ROUND(E80*F80,2)</f>
        <v>15281.4</v>
      </c>
    </row>
    <row r="81" spans="1:8" ht="25.5" x14ac:dyDescent="0.25">
      <c r="A81" s="63" t="s">
        <v>475</v>
      </c>
      <c r="B81" s="64" t="s">
        <v>497</v>
      </c>
      <c r="C81" s="65" t="s">
        <v>610</v>
      </c>
      <c r="D81" s="30" t="s">
        <v>466</v>
      </c>
      <c r="E81" s="31">
        <v>97.6</v>
      </c>
      <c r="F81" s="32">
        <v>153.59</v>
      </c>
      <c r="G81" s="33">
        <f t="shared" si="6"/>
        <v>14990.38</v>
      </c>
    </row>
    <row r="82" spans="1:8" ht="25.5" x14ac:dyDescent="0.25">
      <c r="A82" s="63" t="s">
        <v>476</v>
      </c>
      <c r="B82" s="66" t="s">
        <v>512</v>
      </c>
      <c r="C82" s="48" t="s">
        <v>467</v>
      </c>
      <c r="D82" s="30" t="s">
        <v>466</v>
      </c>
      <c r="E82" s="31">
        <v>231.52</v>
      </c>
      <c r="F82" s="32">
        <v>77.98</v>
      </c>
      <c r="G82" s="33">
        <f t="shared" si="6"/>
        <v>18053.93</v>
      </c>
    </row>
    <row r="83" spans="1:8" x14ac:dyDescent="0.25">
      <c r="A83" s="58" t="s">
        <v>477</v>
      </c>
      <c r="B83" s="66" t="s">
        <v>511</v>
      </c>
      <c r="C83" s="50" t="s">
        <v>468</v>
      </c>
      <c r="D83" s="51" t="s">
        <v>466</v>
      </c>
      <c r="E83" s="67">
        <v>231.52</v>
      </c>
      <c r="F83" s="32">
        <v>65.430000000000007</v>
      </c>
      <c r="G83" s="33">
        <f t="shared" si="6"/>
        <v>15148.35</v>
      </c>
    </row>
    <row r="84" spans="1:8" x14ac:dyDescent="0.25">
      <c r="A84" s="58" t="s">
        <v>478</v>
      </c>
      <c r="B84" s="28" t="s">
        <v>337</v>
      </c>
      <c r="C84" s="55" t="s">
        <v>338</v>
      </c>
      <c r="D84" s="51" t="s">
        <v>56</v>
      </c>
      <c r="E84" s="67">
        <v>140.80000000000001</v>
      </c>
      <c r="F84" s="32">
        <v>67.69</v>
      </c>
      <c r="G84" s="33">
        <f t="shared" si="6"/>
        <v>9530.75</v>
      </c>
    </row>
    <row r="85" spans="1:8" x14ac:dyDescent="0.25">
      <c r="A85" s="58" t="s">
        <v>479</v>
      </c>
      <c r="B85" s="28" t="s">
        <v>335</v>
      </c>
      <c r="C85" s="55" t="s">
        <v>469</v>
      </c>
      <c r="D85" s="51" t="s">
        <v>56</v>
      </c>
      <c r="E85" s="67">
        <v>61.2</v>
      </c>
      <c r="F85" s="32">
        <v>23.2</v>
      </c>
      <c r="G85" s="33">
        <f t="shared" si="6"/>
        <v>1419.84</v>
      </c>
    </row>
    <row r="86" spans="1:8" x14ac:dyDescent="0.25">
      <c r="A86" s="58" t="s">
        <v>480</v>
      </c>
      <c r="B86" s="68">
        <v>170081</v>
      </c>
      <c r="C86" s="55" t="s">
        <v>470</v>
      </c>
      <c r="D86" s="51" t="s">
        <v>107</v>
      </c>
      <c r="E86" s="67">
        <v>10</v>
      </c>
      <c r="F86" s="32">
        <v>290.31</v>
      </c>
      <c r="G86" s="33">
        <f t="shared" si="6"/>
        <v>2903.1</v>
      </c>
    </row>
    <row r="87" spans="1:8" x14ac:dyDescent="0.25">
      <c r="A87" s="58" t="s">
        <v>481</v>
      </c>
      <c r="B87" s="68" t="s">
        <v>497</v>
      </c>
      <c r="C87" s="55" t="s">
        <v>600</v>
      </c>
      <c r="D87" s="51" t="s">
        <v>472</v>
      </c>
      <c r="E87" s="67">
        <v>10</v>
      </c>
      <c r="F87" s="32">
        <v>56.33</v>
      </c>
      <c r="G87" s="33">
        <f t="shared" si="6"/>
        <v>563.29999999999995</v>
      </c>
    </row>
    <row r="88" spans="1:8" x14ac:dyDescent="0.25">
      <c r="A88" s="58" t="s">
        <v>482</v>
      </c>
      <c r="B88" s="28" t="s">
        <v>513</v>
      </c>
      <c r="C88" s="55" t="s">
        <v>473</v>
      </c>
      <c r="D88" s="51" t="s">
        <v>56</v>
      </c>
      <c r="E88" s="67">
        <v>14.8</v>
      </c>
      <c r="F88" s="32">
        <v>104.58</v>
      </c>
      <c r="G88" s="33">
        <f t="shared" si="6"/>
        <v>1547.78</v>
      </c>
    </row>
    <row r="89" spans="1:8" ht="14.25" customHeight="1" x14ac:dyDescent="0.25">
      <c r="A89" s="27"/>
      <c r="B89" s="28"/>
      <c r="C89" s="29"/>
      <c r="D89" s="30"/>
      <c r="E89" s="31"/>
      <c r="F89" s="32"/>
      <c r="G89" s="33"/>
    </row>
    <row r="90" spans="1:8" x14ac:dyDescent="0.25">
      <c r="A90" s="21">
        <v>12</v>
      </c>
      <c r="B90" s="22"/>
      <c r="C90" s="23" t="s">
        <v>44</v>
      </c>
      <c r="D90" s="24"/>
      <c r="E90" s="24"/>
      <c r="F90" s="25"/>
      <c r="G90" s="26">
        <f>SUM(G91:G91)</f>
        <v>5929.41</v>
      </c>
    </row>
    <row r="91" spans="1:8" x14ac:dyDescent="0.25">
      <c r="A91" s="27" t="s">
        <v>463</v>
      </c>
      <c r="B91" s="28" t="s">
        <v>79</v>
      </c>
      <c r="C91" s="29" t="s">
        <v>45</v>
      </c>
      <c r="D91" s="30" t="s">
        <v>15</v>
      </c>
      <c r="E91" s="31">
        <v>694.31</v>
      </c>
      <c r="F91" s="32">
        <v>8.5399999999999991</v>
      </c>
      <c r="G91" s="33">
        <f t="shared" ref="G91" si="7">ROUND(E91*F91,2)</f>
        <v>5929.41</v>
      </c>
    </row>
    <row r="92" spans="1:8" ht="14.25" customHeight="1" x14ac:dyDescent="0.25">
      <c r="A92" s="38"/>
      <c r="B92" s="39"/>
      <c r="C92" s="40"/>
      <c r="D92" s="41"/>
      <c r="E92" s="41"/>
      <c r="F92" s="42"/>
      <c r="G92" s="43"/>
    </row>
    <row r="93" spans="1:8" ht="15.75" thickBot="1" x14ac:dyDescent="0.3">
      <c r="A93" s="69" t="s">
        <v>207</v>
      </c>
      <c r="B93" s="70"/>
      <c r="C93" s="71"/>
      <c r="D93" s="71"/>
      <c r="E93" s="71"/>
      <c r="F93" s="72"/>
      <c r="G93" s="73">
        <f>G8+G12+G16+G21+G36+G43+G47+G57+G68+G74+G79+G90</f>
        <v>1085902.74</v>
      </c>
    </row>
    <row r="94" spans="1:8" ht="10.5" customHeight="1" thickTop="1" x14ac:dyDescent="0.25">
      <c r="A94" s="74"/>
      <c r="B94" s="74"/>
      <c r="C94" s="74"/>
      <c r="D94" s="74"/>
      <c r="E94" s="74"/>
      <c r="F94" s="74"/>
      <c r="G94" s="74"/>
    </row>
    <row r="95" spans="1:8" ht="42" customHeight="1" x14ac:dyDescent="0.25">
      <c r="A95" s="75" t="s">
        <v>626</v>
      </c>
      <c r="B95" s="75"/>
      <c r="C95" s="75"/>
      <c r="D95" s="75"/>
      <c r="E95" s="75"/>
      <c r="F95" s="75"/>
      <c r="G95" s="75"/>
      <c r="H95" s="4"/>
    </row>
    <row r="96" spans="1:8" ht="18" customHeight="1" x14ac:dyDescent="0.25">
      <c r="A96" s="76" t="s">
        <v>627</v>
      </c>
      <c r="B96" s="76"/>
      <c r="C96" s="76"/>
      <c r="D96" s="76"/>
      <c r="E96" s="76"/>
      <c r="F96" s="76"/>
      <c r="G96" s="76"/>
      <c r="H96" s="4"/>
    </row>
    <row r="97" spans="1:8" ht="42" customHeight="1" x14ac:dyDescent="0.25">
      <c r="A97" s="10"/>
      <c r="B97" s="10"/>
      <c r="C97" s="10"/>
      <c r="D97" s="10"/>
      <c r="E97" s="10"/>
      <c r="F97" s="10"/>
      <c r="G97" s="10"/>
      <c r="H97" s="4"/>
    </row>
    <row r="98" spans="1:8" ht="42" customHeight="1" x14ac:dyDescent="0.25">
      <c r="A98" s="10"/>
      <c r="B98" s="10"/>
      <c r="C98" s="10"/>
      <c r="D98" s="10"/>
      <c r="E98" s="10"/>
      <c r="F98" s="10"/>
      <c r="G98" s="10"/>
      <c r="H98" s="4"/>
    </row>
    <row r="99" spans="1:8" ht="15.75" x14ac:dyDescent="0.25">
      <c r="A99" s="2"/>
      <c r="B99" s="2"/>
      <c r="C99" s="2"/>
      <c r="D99" s="2"/>
      <c r="E99" s="2"/>
      <c r="F99" s="2"/>
      <c r="G99" s="2"/>
    </row>
  </sheetData>
  <mergeCells count="14">
    <mergeCell ref="A96:G96"/>
    <mergeCell ref="A95:G95"/>
    <mergeCell ref="A93:F93"/>
    <mergeCell ref="A1:G1"/>
    <mergeCell ref="G6:G7"/>
    <mergeCell ref="A4:G4"/>
    <mergeCell ref="A5:G5"/>
    <mergeCell ref="C6:C7"/>
    <mergeCell ref="D6:D7"/>
    <mergeCell ref="E6:E7"/>
    <mergeCell ref="F6:F7"/>
    <mergeCell ref="A6:A7"/>
    <mergeCell ref="A3:G3"/>
    <mergeCell ref="B6:B7"/>
  </mergeCells>
  <printOptions horizontalCentered="1"/>
  <pageMargins left="0.39370078740157483" right="0.39370078740157483" top="1.2204724409448819" bottom="1.0629921259842521" header="0.27559055118110237" footer="0.27559055118110237"/>
  <pageSetup paperSize="9" scale="94" orientation="portrait" horizontalDpi="300" verticalDpi="300" r:id="rId1"/>
  <headerFooter>
    <oddHeader>&amp;C&amp;G</oddHeader>
    <oddFooter>&amp;CFUNDO MUNICIPAL DE EDUCAÇÃO | Secretaria Municipal de Educação
CNPJ:30.720.996/0001-70 | Av. Senador Lemos, 213 | Centro – Melgaço – Pará | CEP: 68490-000
www.melgaco.pa.gov.br | pmm@melgaco.pa.gov.br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8"/>
  <sheetViews>
    <sheetView topLeftCell="A34" workbookViewId="0">
      <selection activeCell="A43" sqref="A43:D49"/>
    </sheetView>
  </sheetViews>
  <sheetFormatPr defaultColWidth="10.28515625" defaultRowHeight="17.25" customHeight="1" x14ac:dyDescent="0.25"/>
  <cols>
    <col min="1" max="1" width="14.42578125" style="223" customWidth="1"/>
    <col min="2" max="2" width="36.140625" style="223" customWidth="1"/>
    <col min="3" max="3" width="28.5703125" style="223" customWidth="1"/>
    <col min="4" max="4" width="15.5703125" style="242" customWidth="1"/>
    <col min="5" max="244" width="10.28515625" style="199"/>
    <col min="245" max="245" width="6.42578125" style="199" customWidth="1"/>
    <col min="246" max="246" width="12" style="199" customWidth="1"/>
    <col min="247" max="247" width="37.28515625" style="199" customWidth="1"/>
    <col min="248" max="248" width="20.7109375" style="199" customWidth="1"/>
    <col min="249" max="249" width="15.5703125" style="199" customWidth="1"/>
    <col min="250" max="250" width="13" style="199" customWidth="1"/>
    <col min="251" max="251" width="14.140625" style="199" customWidth="1"/>
    <col min="252" max="500" width="10.28515625" style="199"/>
    <col min="501" max="501" width="6.42578125" style="199" customWidth="1"/>
    <col min="502" max="502" width="12" style="199" customWidth="1"/>
    <col min="503" max="503" width="37.28515625" style="199" customWidth="1"/>
    <col min="504" max="504" width="20.7109375" style="199" customWidth="1"/>
    <col min="505" max="505" width="15.5703125" style="199" customWidth="1"/>
    <col min="506" max="506" width="13" style="199" customWidth="1"/>
    <col min="507" max="507" width="14.140625" style="199" customWidth="1"/>
    <col min="508" max="756" width="10.28515625" style="199"/>
    <col min="757" max="757" width="6.42578125" style="199" customWidth="1"/>
    <col min="758" max="758" width="12" style="199" customWidth="1"/>
    <col min="759" max="759" width="37.28515625" style="199" customWidth="1"/>
    <col min="760" max="760" width="20.7109375" style="199" customWidth="1"/>
    <col min="761" max="761" width="15.5703125" style="199" customWidth="1"/>
    <col min="762" max="762" width="13" style="199" customWidth="1"/>
    <col min="763" max="763" width="14.140625" style="199" customWidth="1"/>
    <col min="764" max="1012" width="10.28515625" style="199"/>
    <col min="1013" max="1013" width="6.42578125" style="199" customWidth="1"/>
    <col min="1014" max="1014" width="12" style="199" customWidth="1"/>
    <col min="1015" max="1015" width="37.28515625" style="199" customWidth="1"/>
    <col min="1016" max="1016" width="20.7109375" style="199" customWidth="1"/>
    <col min="1017" max="1017" width="15.5703125" style="199" customWidth="1"/>
    <col min="1018" max="1018" width="13" style="199" customWidth="1"/>
    <col min="1019" max="1019" width="14.140625" style="199" customWidth="1"/>
    <col min="1020" max="1268" width="10.28515625" style="199"/>
    <col min="1269" max="1269" width="6.42578125" style="199" customWidth="1"/>
    <col min="1270" max="1270" width="12" style="199" customWidth="1"/>
    <col min="1271" max="1271" width="37.28515625" style="199" customWidth="1"/>
    <col min="1272" max="1272" width="20.7109375" style="199" customWidth="1"/>
    <col min="1273" max="1273" width="15.5703125" style="199" customWidth="1"/>
    <col min="1274" max="1274" width="13" style="199" customWidth="1"/>
    <col min="1275" max="1275" width="14.140625" style="199" customWidth="1"/>
    <col min="1276" max="1524" width="10.28515625" style="199"/>
    <col min="1525" max="1525" width="6.42578125" style="199" customWidth="1"/>
    <col min="1526" max="1526" width="12" style="199" customWidth="1"/>
    <col min="1527" max="1527" width="37.28515625" style="199" customWidth="1"/>
    <col min="1528" max="1528" width="20.7109375" style="199" customWidth="1"/>
    <col min="1529" max="1529" width="15.5703125" style="199" customWidth="1"/>
    <col min="1530" max="1530" width="13" style="199" customWidth="1"/>
    <col min="1531" max="1531" width="14.140625" style="199" customWidth="1"/>
    <col min="1532" max="1780" width="10.28515625" style="199"/>
    <col min="1781" max="1781" width="6.42578125" style="199" customWidth="1"/>
    <col min="1782" max="1782" width="12" style="199" customWidth="1"/>
    <col min="1783" max="1783" width="37.28515625" style="199" customWidth="1"/>
    <col min="1784" max="1784" width="20.7109375" style="199" customWidth="1"/>
    <col min="1785" max="1785" width="15.5703125" style="199" customWidth="1"/>
    <col min="1786" max="1786" width="13" style="199" customWidth="1"/>
    <col min="1787" max="1787" width="14.140625" style="199" customWidth="1"/>
    <col min="1788" max="2036" width="10.28515625" style="199"/>
    <col min="2037" max="2037" width="6.42578125" style="199" customWidth="1"/>
    <col min="2038" max="2038" width="12" style="199" customWidth="1"/>
    <col min="2039" max="2039" width="37.28515625" style="199" customWidth="1"/>
    <col min="2040" max="2040" width="20.7109375" style="199" customWidth="1"/>
    <col min="2041" max="2041" width="15.5703125" style="199" customWidth="1"/>
    <col min="2042" max="2042" width="13" style="199" customWidth="1"/>
    <col min="2043" max="2043" width="14.140625" style="199" customWidth="1"/>
    <col min="2044" max="2292" width="10.28515625" style="199"/>
    <col min="2293" max="2293" width="6.42578125" style="199" customWidth="1"/>
    <col min="2294" max="2294" width="12" style="199" customWidth="1"/>
    <col min="2295" max="2295" width="37.28515625" style="199" customWidth="1"/>
    <col min="2296" max="2296" width="20.7109375" style="199" customWidth="1"/>
    <col min="2297" max="2297" width="15.5703125" style="199" customWidth="1"/>
    <col min="2298" max="2298" width="13" style="199" customWidth="1"/>
    <col min="2299" max="2299" width="14.140625" style="199" customWidth="1"/>
    <col min="2300" max="2548" width="10.28515625" style="199"/>
    <col min="2549" max="2549" width="6.42578125" style="199" customWidth="1"/>
    <col min="2550" max="2550" width="12" style="199" customWidth="1"/>
    <col min="2551" max="2551" width="37.28515625" style="199" customWidth="1"/>
    <col min="2552" max="2552" width="20.7109375" style="199" customWidth="1"/>
    <col min="2553" max="2553" width="15.5703125" style="199" customWidth="1"/>
    <col min="2554" max="2554" width="13" style="199" customWidth="1"/>
    <col min="2555" max="2555" width="14.140625" style="199" customWidth="1"/>
    <col min="2556" max="2804" width="10.28515625" style="199"/>
    <col min="2805" max="2805" width="6.42578125" style="199" customWidth="1"/>
    <col min="2806" max="2806" width="12" style="199" customWidth="1"/>
    <col min="2807" max="2807" width="37.28515625" style="199" customWidth="1"/>
    <col min="2808" max="2808" width="20.7109375" style="199" customWidth="1"/>
    <col min="2809" max="2809" width="15.5703125" style="199" customWidth="1"/>
    <col min="2810" max="2810" width="13" style="199" customWidth="1"/>
    <col min="2811" max="2811" width="14.140625" style="199" customWidth="1"/>
    <col min="2812" max="3060" width="10.28515625" style="199"/>
    <col min="3061" max="3061" width="6.42578125" style="199" customWidth="1"/>
    <col min="3062" max="3062" width="12" style="199" customWidth="1"/>
    <col min="3063" max="3063" width="37.28515625" style="199" customWidth="1"/>
    <col min="3064" max="3064" width="20.7109375" style="199" customWidth="1"/>
    <col min="3065" max="3065" width="15.5703125" style="199" customWidth="1"/>
    <col min="3066" max="3066" width="13" style="199" customWidth="1"/>
    <col min="3067" max="3067" width="14.140625" style="199" customWidth="1"/>
    <col min="3068" max="3316" width="10.28515625" style="199"/>
    <col min="3317" max="3317" width="6.42578125" style="199" customWidth="1"/>
    <col min="3318" max="3318" width="12" style="199" customWidth="1"/>
    <col min="3319" max="3319" width="37.28515625" style="199" customWidth="1"/>
    <col min="3320" max="3320" width="20.7109375" style="199" customWidth="1"/>
    <col min="3321" max="3321" width="15.5703125" style="199" customWidth="1"/>
    <col min="3322" max="3322" width="13" style="199" customWidth="1"/>
    <col min="3323" max="3323" width="14.140625" style="199" customWidth="1"/>
    <col min="3324" max="3572" width="10.28515625" style="199"/>
    <col min="3573" max="3573" width="6.42578125" style="199" customWidth="1"/>
    <col min="3574" max="3574" width="12" style="199" customWidth="1"/>
    <col min="3575" max="3575" width="37.28515625" style="199" customWidth="1"/>
    <col min="3576" max="3576" width="20.7109375" style="199" customWidth="1"/>
    <col min="3577" max="3577" width="15.5703125" style="199" customWidth="1"/>
    <col min="3578" max="3578" width="13" style="199" customWidth="1"/>
    <col min="3579" max="3579" width="14.140625" style="199" customWidth="1"/>
    <col min="3580" max="3828" width="10.28515625" style="199"/>
    <col min="3829" max="3829" width="6.42578125" style="199" customWidth="1"/>
    <col min="3830" max="3830" width="12" style="199" customWidth="1"/>
    <col min="3831" max="3831" width="37.28515625" style="199" customWidth="1"/>
    <col min="3832" max="3832" width="20.7109375" style="199" customWidth="1"/>
    <col min="3833" max="3833" width="15.5703125" style="199" customWidth="1"/>
    <col min="3834" max="3834" width="13" style="199" customWidth="1"/>
    <col min="3835" max="3835" width="14.140625" style="199" customWidth="1"/>
    <col min="3836" max="4084" width="10.28515625" style="199"/>
    <col min="4085" max="4085" width="6.42578125" style="199" customWidth="1"/>
    <col min="4086" max="4086" width="12" style="199" customWidth="1"/>
    <col min="4087" max="4087" width="37.28515625" style="199" customWidth="1"/>
    <col min="4088" max="4088" width="20.7109375" style="199" customWidth="1"/>
    <col min="4089" max="4089" width="15.5703125" style="199" customWidth="1"/>
    <col min="4090" max="4090" width="13" style="199" customWidth="1"/>
    <col min="4091" max="4091" width="14.140625" style="199" customWidth="1"/>
    <col min="4092" max="4340" width="10.28515625" style="199"/>
    <col min="4341" max="4341" width="6.42578125" style="199" customWidth="1"/>
    <col min="4342" max="4342" width="12" style="199" customWidth="1"/>
    <col min="4343" max="4343" width="37.28515625" style="199" customWidth="1"/>
    <col min="4344" max="4344" width="20.7109375" style="199" customWidth="1"/>
    <col min="4345" max="4345" width="15.5703125" style="199" customWidth="1"/>
    <col min="4346" max="4346" width="13" style="199" customWidth="1"/>
    <col min="4347" max="4347" width="14.140625" style="199" customWidth="1"/>
    <col min="4348" max="4596" width="10.28515625" style="199"/>
    <col min="4597" max="4597" width="6.42578125" style="199" customWidth="1"/>
    <col min="4598" max="4598" width="12" style="199" customWidth="1"/>
    <col min="4599" max="4599" width="37.28515625" style="199" customWidth="1"/>
    <col min="4600" max="4600" width="20.7109375" style="199" customWidth="1"/>
    <col min="4601" max="4601" width="15.5703125" style="199" customWidth="1"/>
    <col min="4602" max="4602" width="13" style="199" customWidth="1"/>
    <col min="4603" max="4603" width="14.140625" style="199" customWidth="1"/>
    <col min="4604" max="4852" width="10.28515625" style="199"/>
    <col min="4853" max="4853" width="6.42578125" style="199" customWidth="1"/>
    <col min="4854" max="4854" width="12" style="199" customWidth="1"/>
    <col min="4855" max="4855" width="37.28515625" style="199" customWidth="1"/>
    <col min="4856" max="4856" width="20.7109375" style="199" customWidth="1"/>
    <col min="4857" max="4857" width="15.5703125" style="199" customWidth="1"/>
    <col min="4858" max="4858" width="13" style="199" customWidth="1"/>
    <col min="4859" max="4859" width="14.140625" style="199" customWidth="1"/>
    <col min="4860" max="5108" width="10.28515625" style="199"/>
    <col min="5109" max="5109" width="6.42578125" style="199" customWidth="1"/>
    <col min="5110" max="5110" width="12" style="199" customWidth="1"/>
    <col min="5111" max="5111" width="37.28515625" style="199" customWidth="1"/>
    <col min="5112" max="5112" width="20.7109375" style="199" customWidth="1"/>
    <col min="5113" max="5113" width="15.5703125" style="199" customWidth="1"/>
    <col min="5114" max="5114" width="13" style="199" customWidth="1"/>
    <col min="5115" max="5115" width="14.140625" style="199" customWidth="1"/>
    <col min="5116" max="5364" width="10.28515625" style="199"/>
    <col min="5365" max="5365" width="6.42578125" style="199" customWidth="1"/>
    <col min="5366" max="5366" width="12" style="199" customWidth="1"/>
    <col min="5367" max="5367" width="37.28515625" style="199" customWidth="1"/>
    <col min="5368" max="5368" width="20.7109375" style="199" customWidth="1"/>
    <col min="5369" max="5369" width="15.5703125" style="199" customWidth="1"/>
    <col min="5370" max="5370" width="13" style="199" customWidth="1"/>
    <col min="5371" max="5371" width="14.140625" style="199" customWidth="1"/>
    <col min="5372" max="5620" width="10.28515625" style="199"/>
    <col min="5621" max="5621" width="6.42578125" style="199" customWidth="1"/>
    <col min="5622" max="5622" width="12" style="199" customWidth="1"/>
    <col min="5623" max="5623" width="37.28515625" style="199" customWidth="1"/>
    <col min="5624" max="5624" width="20.7109375" style="199" customWidth="1"/>
    <col min="5625" max="5625" width="15.5703125" style="199" customWidth="1"/>
    <col min="5626" max="5626" width="13" style="199" customWidth="1"/>
    <col min="5627" max="5627" width="14.140625" style="199" customWidth="1"/>
    <col min="5628" max="5876" width="10.28515625" style="199"/>
    <col min="5877" max="5877" width="6.42578125" style="199" customWidth="1"/>
    <col min="5878" max="5878" width="12" style="199" customWidth="1"/>
    <col min="5879" max="5879" width="37.28515625" style="199" customWidth="1"/>
    <col min="5880" max="5880" width="20.7109375" style="199" customWidth="1"/>
    <col min="5881" max="5881" width="15.5703125" style="199" customWidth="1"/>
    <col min="5882" max="5882" width="13" style="199" customWidth="1"/>
    <col min="5883" max="5883" width="14.140625" style="199" customWidth="1"/>
    <col min="5884" max="6132" width="10.28515625" style="199"/>
    <col min="6133" max="6133" width="6.42578125" style="199" customWidth="1"/>
    <col min="6134" max="6134" width="12" style="199" customWidth="1"/>
    <col min="6135" max="6135" width="37.28515625" style="199" customWidth="1"/>
    <col min="6136" max="6136" width="20.7109375" style="199" customWidth="1"/>
    <col min="6137" max="6137" width="15.5703125" style="199" customWidth="1"/>
    <col min="6138" max="6138" width="13" style="199" customWidth="1"/>
    <col min="6139" max="6139" width="14.140625" style="199" customWidth="1"/>
    <col min="6140" max="6388" width="10.28515625" style="199"/>
    <col min="6389" max="6389" width="6.42578125" style="199" customWidth="1"/>
    <col min="6390" max="6390" width="12" style="199" customWidth="1"/>
    <col min="6391" max="6391" width="37.28515625" style="199" customWidth="1"/>
    <col min="6392" max="6392" width="20.7109375" style="199" customWidth="1"/>
    <col min="6393" max="6393" width="15.5703125" style="199" customWidth="1"/>
    <col min="6394" max="6394" width="13" style="199" customWidth="1"/>
    <col min="6395" max="6395" width="14.140625" style="199" customWidth="1"/>
    <col min="6396" max="6644" width="10.28515625" style="199"/>
    <col min="6645" max="6645" width="6.42578125" style="199" customWidth="1"/>
    <col min="6646" max="6646" width="12" style="199" customWidth="1"/>
    <col min="6647" max="6647" width="37.28515625" style="199" customWidth="1"/>
    <col min="6648" max="6648" width="20.7109375" style="199" customWidth="1"/>
    <col min="6649" max="6649" width="15.5703125" style="199" customWidth="1"/>
    <col min="6650" max="6650" width="13" style="199" customWidth="1"/>
    <col min="6651" max="6651" width="14.140625" style="199" customWidth="1"/>
    <col min="6652" max="6900" width="10.28515625" style="199"/>
    <col min="6901" max="6901" width="6.42578125" style="199" customWidth="1"/>
    <col min="6902" max="6902" width="12" style="199" customWidth="1"/>
    <col min="6903" max="6903" width="37.28515625" style="199" customWidth="1"/>
    <col min="6904" max="6904" width="20.7109375" style="199" customWidth="1"/>
    <col min="6905" max="6905" width="15.5703125" style="199" customWidth="1"/>
    <col min="6906" max="6906" width="13" style="199" customWidth="1"/>
    <col min="6907" max="6907" width="14.140625" style="199" customWidth="1"/>
    <col min="6908" max="7156" width="10.28515625" style="199"/>
    <col min="7157" max="7157" width="6.42578125" style="199" customWidth="1"/>
    <col min="7158" max="7158" width="12" style="199" customWidth="1"/>
    <col min="7159" max="7159" width="37.28515625" style="199" customWidth="1"/>
    <col min="7160" max="7160" width="20.7109375" style="199" customWidth="1"/>
    <col min="7161" max="7161" width="15.5703125" style="199" customWidth="1"/>
    <col min="7162" max="7162" width="13" style="199" customWidth="1"/>
    <col min="7163" max="7163" width="14.140625" style="199" customWidth="1"/>
    <col min="7164" max="7412" width="10.28515625" style="199"/>
    <col min="7413" max="7413" width="6.42578125" style="199" customWidth="1"/>
    <col min="7414" max="7414" width="12" style="199" customWidth="1"/>
    <col min="7415" max="7415" width="37.28515625" style="199" customWidth="1"/>
    <col min="7416" max="7416" width="20.7109375" style="199" customWidth="1"/>
    <col min="7417" max="7417" width="15.5703125" style="199" customWidth="1"/>
    <col min="7418" max="7418" width="13" style="199" customWidth="1"/>
    <col min="7419" max="7419" width="14.140625" style="199" customWidth="1"/>
    <col min="7420" max="7668" width="10.28515625" style="199"/>
    <col min="7669" max="7669" width="6.42578125" style="199" customWidth="1"/>
    <col min="7670" max="7670" width="12" style="199" customWidth="1"/>
    <col min="7671" max="7671" width="37.28515625" style="199" customWidth="1"/>
    <col min="7672" max="7672" width="20.7109375" style="199" customWidth="1"/>
    <col min="7673" max="7673" width="15.5703125" style="199" customWidth="1"/>
    <col min="7674" max="7674" width="13" style="199" customWidth="1"/>
    <col min="7675" max="7675" width="14.140625" style="199" customWidth="1"/>
    <col min="7676" max="7924" width="10.28515625" style="199"/>
    <col min="7925" max="7925" width="6.42578125" style="199" customWidth="1"/>
    <col min="7926" max="7926" width="12" style="199" customWidth="1"/>
    <col min="7927" max="7927" width="37.28515625" style="199" customWidth="1"/>
    <col min="7928" max="7928" width="20.7109375" style="199" customWidth="1"/>
    <col min="7929" max="7929" width="15.5703125" style="199" customWidth="1"/>
    <col min="7930" max="7930" width="13" style="199" customWidth="1"/>
    <col min="7931" max="7931" width="14.140625" style="199" customWidth="1"/>
    <col min="7932" max="8180" width="10.28515625" style="199"/>
    <col min="8181" max="8181" width="6.42578125" style="199" customWidth="1"/>
    <col min="8182" max="8182" width="12" style="199" customWidth="1"/>
    <col min="8183" max="8183" width="37.28515625" style="199" customWidth="1"/>
    <col min="8184" max="8184" width="20.7109375" style="199" customWidth="1"/>
    <col min="8185" max="8185" width="15.5703125" style="199" customWidth="1"/>
    <col min="8186" max="8186" width="13" style="199" customWidth="1"/>
    <col min="8187" max="8187" width="14.140625" style="199" customWidth="1"/>
    <col min="8188" max="8436" width="10.28515625" style="199"/>
    <col min="8437" max="8437" width="6.42578125" style="199" customWidth="1"/>
    <col min="8438" max="8438" width="12" style="199" customWidth="1"/>
    <col min="8439" max="8439" width="37.28515625" style="199" customWidth="1"/>
    <col min="8440" max="8440" width="20.7109375" style="199" customWidth="1"/>
    <col min="8441" max="8441" width="15.5703125" style="199" customWidth="1"/>
    <col min="8442" max="8442" width="13" style="199" customWidth="1"/>
    <col min="8443" max="8443" width="14.140625" style="199" customWidth="1"/>
    <col min="8444" max="8692" width="10.28515625" style="199"/>
    <col min="8693" max="8693" width="6.42578125" style="199" customWidth="1"/>
    <col min="8694" max="8694" width="12" style="199" customWidth="1"/>
    <col min="8695" max="8695" width="37.28515625" style="199" customWidth="1"/>
    <col min="8696" max="8696" width="20.7109375" style="199" customWidth="1"/>
    <col min="8697" max="8697" width="15.5703125" style="199" customWidth="1"/>
    <col min="8698" max="8698" width="13" style="199" customWidth="1"/>
    <col min="8699" max="8699" width="14.140625" style="199" customWidth="1"/>
    <col min="8700" max="8948" width="10.28515625" style="199"/>
    <col min="8949" max="8949" width="6.42578125" style="199" customWidth="1"/>
    <col min="8950" max="8950" width="12" style="199" customWidth="1"/>
    <col min="8951" max="8951" width="37.28515625" style="199" customWidth="1"/>
    <col min="8952" max="8952" width="20.7109375" style="199" customWidth="1"/>
    <col min="8953" max="8953" width="15.5703125" style="199" customWidth="1"/>
    <col min="8954" max="8954" width="13" style="199" customWidth="1"/>
    <col min="8955" max="8955" width="14.140625" style="199" customWidth="1"/>
    <col min="8956" max="9204" width="10.28515625" style="199"/>
    <col min="9205" max="9205" width="6.42578125" style="199" customWidth="1"/>
    <col min="9206" max="9206" width="12" style="199" customWidth="1"/>
    <col min="9207" max="9207" width="37.28515625" style="199" customWidth="1"/>
    <col min="9208" max="9208" width="20.7109375" style="199" customWidth="1"/>
    <col min="9209" max="9209" width="15.5703125" style="199" customWidth="1"/>
    <col min="9210" max="9210" width="13" style="199" customWidth="1"/>
    <col min="9211" max="9211" width="14.140625" style="199" customWidth="1"/>
    <col min="9212" max="9460" width="10.28515625" style="199"/>
    <col min="9461" max="9461" width="6.42578125" style="199" customWidth="1"/>
    <col min="9462" max="9462" width="12" style="199" customWidth="1"/>
    <col min="9463" max="9463" width="37.28515625" style="199" customWidth="1"/>
    <col min="9464" max="9464" width="20.7109375" style="199" customWidth="1"/>
    <col min="9465" max="9465" width="15.5703125" style="199" customWidth="1"/>
    <col min="9466" max="9466" width="13" style="199" customWidth="1"/>
    <col min="9467" max="9467" width="14.140625" style="199" customWidth="1"/>
    <col min="9468" max="9716" width="10.28515625" style="199"/>
    <col min="9717" max="9717" width="6.42578125" style="199" customWidth="1"/>
    <col min="9718" max="9718" width="12" style="199" customWidth="1"/>
    <col min="9719" max="9719" width="37.28515625" style="199" customWidth="1"/>
    <col min="9720" max="9720" width="20.7109375" style="199" customWidth="1"/>
    <col min="9721" max="9721" width="15.5703125" style="199" customWidth="1"/>
    <col min="9722" max="9722" width="13" style="199" customWidth="1"/>
    <col min="9723" max="9723" width="14.140625" style="199" customWidth="1"/>
    <col min="9724" max="9972" width="10.28515625" style="199"/>
    <col min="9973" max="9973" width="6.42578125" style="199" customWidth="1"/>
    <col min="9974" max="9974" width="12" style="199" customWidth="1"/>
    <col min="9975" max="9975" width="37.28515625" style="199" customWidth="1"/>
    <col min="9976" max="9976" width="20.7109375" style="199" customWidth="1"/>
    <col min="9977" max="9977" width="15.5703125" style="199" customWidth="1"/>
    <col min="9978" max="9978" width="13" style="199" customWidth="1"/>
    <col min="9979" max="9979" width="14.140625" style="199" customWidth="1"/>
    <col min="9980" max="10228" width="10.28515625" style="199"/>
    <col min="10229" max="10229" width="6.42578125" style="199" customWidth="1"/>
    <col min="10230" max="10230" width="12" style="199" customWidth="1"/>
    <col min="10231" max="10231" width="37.28515625" style="199" customWidth="1"/>
    <col min="10232" max="10232" width="20.7109375" style="199" customWidth="1"/>
    <col min="10233" max="10233" width="15.5703125" style="199" customWidth="1"/>
    <col min="10234" max="10234" width="13" style="199" customWidth="1"/>
    <col min="10235" max="10235" width="14.140625" style="199" customWidth="1"/>
    <col min="10236" max="10484" width="10.28515625" style="199"/>
    <col min="10485" max="10485" width="6.42578125" style="199" customWidth="1"/>
    <col min="10486" max="10486" width="12" style="199" customWidth="1"/>
    <col min="10487" max="10487" width="37.28515625" style="199" customWidth="1"/>
    <col min="10488" max="10488" width="20.7109375" style="199" customWidth="1"/>
    <col min="10489" max="10489" width="15.5703125" style="199" customWidth="1"/>
    <col min="10490" max="10490" width="13" style="199" customWidth="1"/>
    <col min="10491" max="10491" width="14.140625" style="199" customWidth="1"/>
    <col min="10492" max="10740" width="10.28515625" style="199"/>
    <col min="10741" max="10741" width="6.42578125" style="199" customWidth="1"/>
    <col min="10742" max="10742" width="12" style="199" customWidth="1"/>
    <col min="10743" max="10743" width="37.28515625" style="199" customWidth="1"/>
    <col min="10744" max="10744" width="20.7109375" style="199" customWidth="1"/>
    <col min="10745" max="10745" width="15.5703125" style="199" customWidth="1"/>
    <col min="10746" max="10746" width="13" style="199" customWidth="1"/>
    <col min="10747" max="10747" width="14.140625" style="199" customWidth="1"/>
    <col min="10748" max="10996" width="10.28515625" style="199"/>
    <col min="10997" max="10997" width="6.42578125" style="199" customWidth="1"/>
    <col min="10998" max="10998" width="12" style="199" customWidth="1"/>
    <col min="10999" max="10999" width="37.28515625" style="199" customWidth="1"/>
    <col min="11000" max="11000" width="20.7109375" style="199" customWidth="1"/>
    <col min="11001" max="11001" width="15.5703125" style="199" customWidth="1"/>
    <col min="11002" max="11002" width="13" style="199" customWidth="1"/>
    <col min="11003" max="11003" width="14.140625" style="199" customWidth="1"/>
    <col min="11004" max="11252" width="10.28515625" style="199"/>
    <col min="11253" max="11253" width="6.42578125" style="199" customWidth="1"/>
    <col min="11254" max="11254" width="12" style="199" customWidth="1"/>
    <col min="11255" max="11255" width="37.28515625" style="199" customWidth="1"/>
    <col min="11256" max="11256" width="20.7109375" style="199" customWidth="1"/>
    <col min="11257" max="11257" width="15.5703125" style="199" customWidth="1"/>
    <col min="11258" max="11258" width="13" style="199" customWidth="1"/>
    <col min="11259" max="11259" width="14.140625" style="199" customWidth="1"/>
    <col min="11260" max="11508" width="10.28515625" style="199"/>
    <col min="11509" max="11509" width="6.42578125" style="199" customWidth="1"/>
    <col min="11510" max="11510" width="12" style="199" customWidth="1"/>
    <col min="11511" max="11511" width="37.28515625" style="199" customWidth="1"/>
    <col min="11512" max="11512" width="20.7109375" style="199" customWidth="1"/>
    <col min="11513" max="11513" width="15.5703125" style="199" customWidth="1"/>
    <col min="11514" max="11514" width="13" style="199" customWidth="1"/>
    <col min="11515" max="11515" width="14.140625" style="199" customWidth="1"/>
    <col min="11516" max="11764" width="10.28515625" style="199"/>
    <col min="11765" max="11765" width="6.42578125" style="199" customWidth="1"/>
    <col min="11766" max="11766" width="12" style="199" customWidth="1"/>
    <col min="11767" max="11767" width="37.28515625" style="199" customWidth="1"/>
    <col min="11768" max="11768" width="20.7109375" style="199" customWidth="1"/>
    <col min="11769" max="11769" width="15.5703125" style="199" customWidth="1"/>
    <col min="11770" max="11770" width="13" style="199" customWidth="1"/>
    <col min="11771" max="11771" width="14.140625" style="199" customWidth="1"/>
    <col min="11772" max="12020" width="10.28515625" style="199"/>
    <col min="12021" max="12021" width="6.42578125" style="199" customWidth="1"/>
    <col min="12022" max="12022" width="12" style="199" customWidth="1"/>
    <col min="12023" max="12023" width="37.28515625" style="199" customWidth="1"/>
    <col min="12024" max="12024" width="20.7109375" style="199" customWidth="1"/>
    <col min="12025" max="12025" width="15.5703125" style="199" customWidth="1"/>
    <col min="12026" max="12026" width="13" style="199" customWidth="1"/>
    <col min="12027" max="12027" width="14.140625" style="199" customWidth="1"/>
    <col min="12028" max="12276" width="10.28515625" style="199"/>
    <col min="12277" max="12277" width="6.42578125" style="199" customWidth="1"/>
    <col min="12278" max="12278" width="12" style="199" customWidth="1"/>
    <col min="12279" max="12279" width="37.28515625" style="199" customWidth="1"/>
    <col min="12280" max="12280" width="20.7109375" style="199" customWidth="1"/>
    <col min="12281" max="12281" width="15.5703125" style="199" customWidth="1"/>
    <col min="12282" max="12282" width="13" style="199" customWidth="1"/>
    <col min="12283" max="12283" width="14.140625" style="199" customWidth="1"/>
    <col min="12284" max="12532" width="10.28515625" style="199"/>
    <col min="12533" max="12533" width="6.42578125" style="199" customWidth="1"/>
    <col min="12534" max="12534" width="12" style="199" customWidth="1"/>
    <col min="12535" max="12535" width="37.28515625" style="199" customWidth="1"/>
    <col min="12536" max="12536" width="20.7109375" style="199" customWidth="1"/>
    <col min="12537" max="12537" width="15.5703125" style="199" customWidth="1"/>
    <col min="12538" max="12538" width="13" style="199" customWidth="1"/>
    <col min="12539" max="12539" width="14.140625" style="199" customWidth="1"/>
    <col min="12540" max="12788" width="10.28515625" style="199"/>
    <col min="12789" max="12789" width="6.42578125" style="199" customWidth="1"/>
    <col min="12790" max="12790" width="12" style="199" customWidth="1"/>
    <col min="12791" max="12791" width="37.28515625" style="199" customWidth="1"/>
    <col min="12792" max="12792" width="20.7109375" style="199" customWidth="1"/>
    <col min="12793" max="12793" width="15.5703125" style="199" customWidth="1"/>
    <col min="12794" max="12794" width="13" style="199" customWidth="1"/>
    <col min="12795" max="12795" width="14.140625" style="199" customWidth="1"/>
    <col min="12796" max="13044" width="10.28515625" style="199"/>
    <col min="13045" max="13045" width="6.42578125" style="199" customWidth="1"/>
    <col min="13046" max="13046" width="12" style="199" customWidth="1"/>
    <col min="13047" max="13047" width="37.28515625" style="199" customWidth="1"/>
    <col min="13048" max="13048" width="20.7109375" style="199" customWidth="1"/>
    <col min="13049" max="13049" width="15.5703125" style="199" customWidth="1"/>
    <col min="13050" max="13050" width="13" style="199" customWidth="1"/>
    <col min="13051" max="13051" width="14.140625" style="199" customWidth="1"/>
    <col min="13052" max="13300" width="10.28515625" style="199"/>
    <col min="13301" max="13301" width="6.42578125" style="199" customWidth="1"/>
    <col min="13302" max="13302" width="12" style="199" customWidth="1"/>
    <col min="13303" max="13303" width="37.28515625" style="199" customWidth="1"/>
    <col min="13304" max="13304" width="20.7109375" style="199" customWidth="1"/>
    <col min="13305" max="13305" width="15.5703125" style="199" customWidth="1"/>
    <col min="13306" max="13306" width="13" style="199" customWidth="1"/>
    <col min="13307" max="13307" width="14.140625" style="199" customWidth="1"/>
    <col min="13308" max="13556" width="10.28515625" style="199"/>
    <col min="13557" max="13557" width="6.42578125" style="199" customWidth="1"/>
    <col min="13558" max="13558" width="12" style="199" customWidth="1"/>
    <col min="13559" max="13559" width="37.28515625" style="199" customWidth="1"/>
    <col min="13560" max="13560" width="20.7109375" style="199" customWidth="1"/>
    <col min="13561" max="13561" width="15.5703125" style="199" customWidth="1"/>
    <col min="13562" max="13562" width="13" style="199" customWidth="1"/>
    <col min="13563" max="13563" width="14.140625" style="199" customWidth="1"/>
    <col min="13564" max="13812" width="10.28515625" style="199"/>
    <col min="13813" max="13813" width="6.42578125" style="199" customWidth="1"/>
    <col min="13814" max="13814" width="12" style="199" customWidth="1"/>
    <col min="13815" max="13815" width="37.28515625" style="199" customWidth="1"/>
    <col min="13816" max="13816" width="20.7109375" style="199" customWidth="1"/>
    <col min="13817" max="13817" width="15.5703125" style="199" customWidth="1"/>
    <col min="13818" max="13818" width="13" style="199" customWidth="1"/>
    <col min="13819" max="13819" width="14.140625" style="199" customWidth="1"/>
    <col min="13820" max="14068" width="10.28515625" style="199"/>
    <col min="14069" max="14069" width="6.42578125" style="199" customWidth="1"/>
    <col min="14070" max="14070" width="12" style="199" customWidth="1"/>
    <col min="14071" max="14071" width="37.28515625" style="199" customWidth="1"/>
    <col min="14072" max="14072" width="20.7109375" style="199" customWidth="1"/>
    <col min="14073" max="14073" width="15.5703125" style="199" customWidth="1"/>
    <col min="14074" max="14074" width="13" style="199" customWidth="1"/>
    <col min="14075" max="14075" width="14.140625" style="199" customWidth="1"/>
    <col min="14076" max="14324" width="10.28515625" style="199"/>
    <col min="14325" max="14325" width="6.42578125" style="199" customWidth="1"/>
    <col min="14326" max="14326" width="12" style="199" customWidth="1"/>
    <col min="14327" max="14327" width="37.28515625" style="199" customWidth="1"/>
    <col min="14328" max="14328" width="20.7109375" style="199" customWidth="1"/>
    <col min="14329" max="14329" width="15.5703125" style="199" customWidth="1"/>
    <col min="14330" max="14330" width="13" style="199" customWidth="1"/>
    <col min="14331" max="14331" width="14.140625" style="199" customWidth="1"/>
    <col min="14332" max="14580" width="10.28515625" style="199"/>
    <col min="14581" max="14581" width="6.42578125" style="199" customWidth="1"/>
    <col min="14582" max="14582" width="12" style="199" customWidth="1"/>
    <col min="14583" max="14583" width="37.28515625" style="199" customWidth="1"/>
    <col min="14584" max="14584" width="20.7109375" style="199" customWidth="1"/>
    <col min="14585" max="14585" width="15.5703125" style="199" customWidth="1"/>
    <col min="14586" max="14586" width="13" style="199" customWidth="1"/>
    <col min="14587" max="14587" width="14.140625" style="199" customWidth="1"/>
    <col min="14588" max="14836" width="10.28515625" style="199"/>
    <col min="14837" max="14837" width="6.42578125" style="199" customWidth="1"/>
    <col min="14838" max="14838" width="12" style="199" customWidth="1"/>
    <col min="14839" max="14839" width="37.28515625" style="199" customWidth="1"/>
    <col min="14840" max="14840" width="20.7109375" style="199" customWidth="1"/>
    <col min="14841" max="14841" width="15.5703125" style="199" customWidth="1"/>
    <col min="14842" max="14842" width="13" style="199" customWidth="1"/>
    <col min="14843" max="14843" width="14.140625" style="199" customWidth="1"/>
    <col min="14844" max="15092" width="10.28515625" style="199"/>
    <col min="15093" max="15093" width="6.42578125" style="199" customWidth="1"/>
    <col min="15094" max="15094" width="12" style="199" customWidth="1"/>
    <col min="15095" max="15095" width="37.28515625" style="199" customWidth="1"/>
    <col min="15096" max="15096" width="20.7109375" style="199" customWidth="1"/>
    <col min="15097" max="15097" width="15.5703125" style="199" customWidth="1"/>
    <col min="15098" max="15098" width="13" style="199" customWidth="1"/>
    <col min="15099" max="15099" width="14.140625" style="199" customWidth="1"/>
    <col min="15100" max="15348" width="10.28515625" style="199"/>
    <col min="15349" max="15349" width="6.42578125" style="199" customWidth="1"/>
    <col min="15350" max="15350" width="12" style="199" customWidth="1"/>
    <col min="15351" max="15351" width="37.28515625" style="199" customWidth="1"/>
    <col min="15352" max="15352" width="20.7109375" style="199" customWidth="1"/>
    <col min="15353" max="15353" width="15.5703125" style="199" customWidth="1"/>
    <col min="15354" max="15354" width="13" style="199" customWidth="1"/>
    <col min="15355" max="15355" width="14.140625" style="199" customWidth="1"/>
    <col min="15356" max="15604" width="10.28515625" style="199"/>
    <col min="15605" max="15605" width="6.42578125" style="199" customWidth="1"/>
    <col min="15606" max="15606" width="12" style="199" customWidth="1"/>
    <col min="15607" max="15607" width="37.28515625" style="199" customWidth="1"/>
    <col min="15608" max="15608" width="20.7109375" style="199" customWidth="1"/>
    <col min="15609" max="15609" width="15.5703125" style="199" customWidth="1"/>
    <col min="15610" max="15610" width="13" style="199" customWidth="1"/>
    <col min="15611" max="15611" width="14.140625" style="199" customWidth="1"/>
    <col min="15612" max="15860" width="10.28515625" style="199"/>
    <col min="15861" max="15861" width="6.42578125" style="199" customWidth="1"/>
    <col min="15862" max="15862" width="12" style="199" customWidth="1"/>
    <col min="15863" max="15863" width="37.28515625" style="199" customWidth="1"/>
    <col min="15864" max="15864" width="20.7109375" style="199" customWidth="1"/>
    <col min="15865" max="15865" width="15.5703125" style="199" customWidth="1"/>
    <col min="15866" max="15866" width="13" style="199" customWidth="1"/>
    <col min="15867" max="15867" width="14.140625" style="199" customWidth="1"/>
    <col min="15868" max="16116" width="10.28515625" style="199"/>
    <col min="16117" max="16117" width="6.42578125" style="199" customWidth="1"/>
    <col min="16118" max="16118" width="12" style="199" customWidth="1"/>
    <col min="16119" max="16119" width="37.28515625" style="199" customWidth="1"/>
    <col min="16120" max="16120" width="20.7109375" style="199" customWidth="1"/>
    <col min="16121" max="16121" width="15.5703125" style="199" customWidth="1"/>
    <col min="16122" max="16122" width="13" style="199" customWidth="1"/>
    <col min="16123" max="16123" width="14.140625" style="199" customWidth="1"/>
    <col min="16124" max="16384" width="10.28515625" style="199"/>
  </cols>
  <sheetData>
    <row r="1" spans="1:8" s="186" customFormat="1" ht="20.25" x14ac:dyDescent="0.3">
      <c r="A1" s="185"/>
      <c r="B1" s="185"/>
      <c r="C1" s="185"/>
      <c r="D1" s="185"/>
    </row>
    <row r="2" spans="1:8" s="191" customFormat="1" ht="15.75" x14ac:dyDescent="0.25">
      <c r="A2" s="187" t="s">
        <v>628</v>
      </c>
      <c r="B2" s="188"/>
      <c r="C2" s="189"/>
      <c r="D2" s="189"/>
      <c r="E2" s="190"/>
      <c r="F2" s="190"/>
      <c r="G2" s="190"/>
      <c r="H2" s="190"/>
    </row>
    <row r="3" spans="1:8" s="191" customFormat="1" ht="15.75" x14ac:dyDescent="0.25">
      <c r="A3" s="187" t="s">
        <v>629</v>
      </c>
      <c r="B3" s="188"/>
      <c r="C3" s="189"/>
      <c r="D3" s="189"/>
      <c r="E3" s="190"/>
      <c r="F3" s="190"/>
      <c r="G3" s="190"/>
      <c r="H3" s="190"/>
    </row>
    <row r="4" spans="1:8" s="191" customFormat="1" ht="15.75" x14ac:dyDescent="0.25">
      <c r="A4" s="192" t="s">
        <v>630</v>
      </c>
      <c r="B4" s="188"/>
      <c r="C4" s="189"/>
      <c r="D4" s="189"/>
      <c r="E4" s="190"/>
      <c r="F4" s="190"/>
      <c r="G4" s="190"/>
      <c r="H4" s="190"/>
    </row>
    <row r="5" spans="1:8" s="191" customFormat="1" ht="15.75" x14ac:dyDescent="0.25">
      <c r="A5" s="192" t="s">
        <v>369</v>
      </c>
      <c r="B5" s="188"/>
      <c r="C5" s="189"/>
      <c r="D5" s="189"/>
      <c r="E5" s="190"/>
      <c r="F5" s="190"/>
      <c r="G5" s="190"/>
      <c r="H5" s="190"/>
    </row>
    <row r="6" spans="1:8" s="191" customFormat="1" ht="15.75" x14ac:dyDescent="0.25">
      <c r="A6" s="193" t="s">
        <v>388</v>
      </c>
      <c r="B6" s="194"/>
      <c r="C6" s="195"/>
      <c r="D6" s="195"/>
      <c r="E6" s="190"/>
      <c r="F6" s="190"/>
      <c r="G6" s="190"/>
      <c r="H6" s="190"/>
    </row>
    <row r="7" spans="1:8" s="191" customFormat="1" ht="15.75" x14ac:dyDescent="0.25">
      <c r="A7" s="196"/>
      <c r="B7" s="196"/>
      <c r="C7" s="196"/>
      <c r="D7" s="197"/>
      <c r="E7" s="190"/>
      <c r="F7" s="190"/>
      <c r="G7" s="190"/>
      <c r="H7" s="190"/>
    </row>
    <row r="8" spans="1:8" s="199" customFormat="1" ht="21.75" customHeight="1" x14ac:dyDescent="0.25">
      <c r="A8" s="198" t="s">
        <v>370</v>
      </c>
      <c r="B8" s="198"/>
      <c r="C8" s="198"/>
      <c r="D8" s="198"/>
    </row>
    <row r="9" spans="1:8" s="199" customFormat="1" ht="15.75" customHeight="1" x14ac:dyDescent="0.25">
      <c r="A9" s="200" t="s">
        <v>371</v>
      </c>
      <c r="B9" s="201"/>
      <c r="C9" s="201"/>
      <c r="D9" s="202"/>
    </row>
    <row r="10" spans="1:8" s="199" customFormat="1" ht="15.75" customHeight="1" x14ac:dyDescent="0.25">
      <c r="A10" s="203" t="s">
        <v>0</v>
      </c>
      <c r="B10" s="204" t="s">
        <v>288</v>
      </c>
      <c r="C10" s="204"/>
      <c r="D10" s="203" t="s">
        <v>279</v>
      </c>
    </row>
    <row r="11" spans="1:8" s="199" customFormat="1" ht="15.75" customHeight="1" x14ac:dyDescent="0.25">
      <c r="A11" s="205" t="s">
        <v>3</v>
      </c>
      <c r="B11" s="206" t="s">
        <v>281</v>
      </c>
      <c r="C11" s="206"/>
      <c r="D11" s="207">
        <v>3.95</v>
      </c>
    </row>
    <row r="12" spans="1:8" s="199" customFormat="1" ht="15.75" customHeight="1" x14ac:dyDescent="0.25">
      <c r="A12" s="205" t="s">
        <v>215</v>
      </c>
      <c r="B12" s="208" t="s">
        <v>282</v>
      </c>
      <c r="C12" s="208"/>
      <c r="D12" s="207">
        <v>1</v>
      </c>
    </row>
    <row r="13" spans="1:8" s="199" customFormat="1" ht="15.75" customHeight="1" x14ac:dyDescent="0.25">
      <c r="A13" s="205" t="s">
        <v>216</v>
      </c>
      <c r="B13" s="206" t="s">
        <v>283</v>
      </c>
      <c r="C13" s="206"/>
      <c r="D13" s="207">
        <v>0.5</v>
      </c>
    </row>
    <row r="14" spans="1:8" s="199" customFormat="1" ht="15.75" customHeight="1" x14ac:dyDescent="0.25">
      <c r="A14" s="205" t="s">
        <v>280</v>
      </c>
      <c r="B14" s="206" t="s">
        <v>284</v>
      </c>
      <c r="C14" s="206"/>
      <c r="D14" s="207">
        <v>0.3</v>
      </c>
    </row>
    <row r="15" spans="1:8" s="199" customFormat="1" ht="15.75" customHeight="1" x14ac:dyDescent="0.25">
      <c r="A15" s="205"/>
      <c r="B15" s="209"/>
      <c r="C15" s="209" t="s">
        <v>285</v>
      </c>
      <c r="D15" s="210">
        <f>SUM(D11:D14)</f>
        <v>5.75</v>
      </c>
    </row>
    <row r="16" spans="1:8" s="199" customFormat="1" ht="15.75" customHeight="1" x14ac:dyDescent="0.25">
      <c r="A16" s="200" t="s">
        <v>372</v>
      </c>
      <c r="B16" s="201"/>
      <c r="C16" s="201"/>
      <c r="D16" s="211"/>
    </row>
    <row r="17" spans="1:4" s="199" customFormat="1" ht="15.75" customHeight="1" x14ac:dyDescent="0.25">
      <c r="A17" s="203" t="s">
        <v>0</v>
      </c>
      <c r="B17" s="204" t="s">
        <v>288</v>
      </c>
      <c r="C17" s="204"/>
      <c r="D17" s="203" t="s">
        <v>279</v>
      </c>
    </row>
    <row r="18" spans="1:4" s="199" customFormat="1" ht="15.75" customHeight="1" x14ac:dyDescent="0.25">
      <c r="A18" s="205" t="s">
        <v>8</v>
      </c>
      <c r="B18" s="212" t="s">
        <v>286</v>
      </c>
      <c r="C18" s="212"/>
      <c r="D18" s="207">
        <v>5</v>
      </c>
    </row>
    <row r="19" spans="1:4" s="199" customFormat="1" ht="15.75" customHeight="1" x14ac:dyDescent="0.25">
      <c r="A19" s="205" t="s">
        <v>40</v>
      </c>
      <c r="B19" s="212" t="s">
        <v>373</v>
      </c>
      <c r="C19" s="212"/>
      <c r="D19" s="207">
        <v>0</v>
      </c>
    </row>
    <row r="20" spans="1:4" s="199" customFormat="1" ht="15.75" customHeight="1" x14ac:dyDescent="0.25">
      <c r="A20" s="205" t="s">
        <v>41</v>
      </c>
      <c r="B20" s="212" t="s">
        <v>374</v>
      </c>
      <c r="C20" s="212"/>
      <c r="D20" s="207">
        <v>3</v>
      </c>
    </row>
    <row r="21" spans="1:4" s="199" customFormat="1" ht="15.75" customHeight="1" x14ac:dyDescent="0.25">
      <c r="A21" s="205" t="s">
        <v>375</v>
      </c>
      <c r="B21" s="212" t="s">
        <v>80</v>
      </c>
      <c r="C21" s="212"/>
      <c r="D21" s="207">
        <v>0.65</v>
      </c>
    </row>
    <row r="22" spans="1:4" s="199" customFormat="1" ht="15.75" customHeight="1" x14ac:dyDescent="0.25">
      <c r="A22" s="205"/>
      <c r="B22" s="212"/>
      <c r="C22" s="213" t="s">
        <v>287</v>
      </c>
      <c r="D22" s="210">
        <f>SUM(D18:D21)</f>
        <v>8.65</v>
      </c>
    </row>
    <row r="23" spans="1:4" s="199" customFormat="1" ht="15.75" customHeight="1" x14ac:dyDescent="0.25">
      <c r="A23" s="200" t="s">
        <v>376</v>
      </c>
      <c r="B23" s="214"/>
      <c r="C23" s="214"/>
      <c r="D23" s="215"/>
    </row>
    <row r="24" spans="1:4" s="199" customFormat="1" ht="15.75" customHeight="1" x14ac:dyDescent="0.25">
      <c r="A24" s="203" t="s">
        <v>0</v>
      </c>
      <c r="B24" s="204" t="s">
        <v>288</v>
      </c>
      <c r="C24" s="204"/>
      <c r="D24" s="203" t="s">
        <v>279</v>
      </c>
    </row>
    <row r="25" spans="1:4" s="199" customFormat="1" ht="15.75" customHeight="1" x14ac:dyDescent="0.25">
      <c r="A25" s="205" t="s">
        <v>9</v>
      </c>
      <c r="B25" s="212" t="s">
        <v>377</v>
      </c>
      <c r="C25" s="212"/>
      <c r="D25" s="207">
        <v>6.16</v>
      </c>
    </row>
    <row r="26" spans="1:4" s="199" customFormat="1" ht="15.75" customHeight="1" x14ac:dyDescent="0.25">
      <c r="A26" s="205" t="s">
        <v>42</v>
      </c>
      <c r="B26" s="212" t="s">
        <v>378</v>
      </c>
      <c r="C26" s="212"/>
      <c r="D26" s="207">
        <v>0.59</v>
      </c>
    </row>
    <row r="27" spans="1:4" s="199" customFormat="1" ht="15.75" customHeight="1" x14ac:dyDescent="0.25">
      <c r="A27" s="205" t="s">
        <v>81</v>
      </c>
      <c r="B27" s="212" t="s">
        <v>379</v>
      </c>
      <c r="C27" s="212"/>
      <c r="D27" s="216">
        <v>0.42</v>
      </c>
    </row>
    <row r="28" spans="1:4" s="199" customFormat="1" ht="15.75" customHeight="1" x14ac:dyDescent="0.25">
      <c r="A28" s="205" t="s">
        <v>82</v>
      </c>
      <c r="B28" s="212" t="s">
        <v>380</v>
      </c>
      <c r="C28" s="212"/>
      <c r="D28" s="216">
        <v>0.76</v>
      </c>
    </row>
    <row r="29" spans="1:4" s="218" customFormat="1" ht="15.75" customHeight="1" x14ac:dyDescent="0.25">
      <c r="A29" s="205"/>
      <c r="B29" s="212"/>
      <c r="C29" s="213" t="s">
        <v>381</v>
      </c>
      <c r="D29" s="217">
        <f>SUM(D25:D28)</f>
        <v>7.93</v>
      </c>
    </row>
    <row r="30" spans="1:4" s="218" customFormat="1" ht="15.75" customHeight="1" x14ac:dyDescent="0.25">
      <c r="A30" s="219"/>
      <c r="B30" s="220"/>
      <c r="C30" s="221" t="s">
        <v>382</v>
      </c>
      <c r="D30" s="222">
        <f>ROUND(((1+D15/100+D27/100+D28/100)*(1+D26/100)*(1+(D25/100)))/(1-D22/100)-1,4)</f>
        <v>0.25</v>
      </c>
    </row>
    <row r="31" spans="1:4" s="223" customFormat="1" ht="21" customHeight="1" x14ac:dyDescent="0.25">
      <c r="A31" s="219"/>
      <c r="B31" s="220"/>
      <c r="C31" s="221"/>
      <c r="D31" s="222"/>
    </row>
    <row r="32" spans="1:4" s="224" customFormat="1" ht="15.75" x14ac:dyDescent="0.25">
      <c r="A32" s="198" t="s">
        <v>290</v>
      </c>
      <c r="B32" s="198"/>
      <c r="C32" s="198"/>
      <c r="D32" s="198"/>
    </row>
    <row r="33" spans="1:4" s="224" customFormat="1" ht="30.75" customHeight="1" x14ac:dyDescent="0.25">
      <c r="A33" s="225" t="s">
        <v>383</v>
      </c>
      <c r="B33" s="225"/>
      <c r="C33" s="225"/>
      <c r="D33" s="225"/>
    </row>
    <row r="34" spans="1:4" s="224" customFormat="1" ht="12.75" x14ac:dyDescent="0.25">
      <c r="A34" s="226" t="s">
        <v>384</v>
      </c>
      <c r="B34" s="227" t="s">
        <v>385</v>
      </c>
      <c r="C34" s="228" t="s">
        <v>386</v>
      </c>
      <c r="D34" s="229"/>
    </row>
    <row r="35" spans="1:4" s="224" customFormat="1" ht="12.75" x14ac:dyDescent="0.25">
      <c r="A35" s="230"/>
      <c r="B35" s="226" t="s">
        <v>387</v>
      </c>
      <c r="C35" s="231"/>
      <c r="D35" s="232"/>
    </row>
    <row r="36" spans="1:4" s="224" customFormat="1" ht="16.5" customHeight="1" x14ac:dyDescent="0.25">
      <c r="A36" s="233" t="s">
        <v>289</v>
      </c>
      <c r="B36" s="233"/>
      <c r="C36" s="233"/>
      <c r="D36" s="233"/>
    </row>
    <row r="37" spans="1:4" s="224" customFormat="1" ht="16.5" customHeight="1" x14ac:dyDescent="0.25">
      <c r="A37" s="234" t="s">
        <v>631</v>
      </c>
      <c r="B37" s="234"/>
      <c r="C37" s="234"/>
      <c r="D37" s="234"/>
    </row>
    <row r="38" spans="1:4" s="224" customFormat="1" ht="16.5" customHeight="1" x14ac:dyDescent="0.25">
      <c r="A38" s="234" t="s">
        <v>632</v>
      </c>
      <c r="B38" s="235"/>
      <c r="C38" s="235"/>
      <c r="D38" s="235"/>
    </row>
    <row r="39" spans="1:4" s="224" customFormat="1" ht="16.5" customHeight="1" x14ac:dyDescent="0.25">
      <c r="A39" s="234" t="s">
        <v>633</v>
      </c>
      <c r="B39" s="235"/>
      <c r="C39" s="235"/>
      <c r="D39" s="235"/>
    </row>
    <row r="40" spans="1:4" s="224" customFormat="1" ht="12.75" customHeight="1" x14ac:dyDescent="0.25">
      <c r="A40" s="234" t="s">
        <v>634</v>
      </c>
      <c r="B40" s="235"/>
      <c r="C40" s="235"/>
      <c r="D40" s="235"/>
    </row>
    <row r="41" spans="1:4" s="224" customFormat="1" ht="12.75" customHeight="1" x14ac:dyDescent="0.25">
      <c r="A41" s="182"/>
      <c r="B41" s="183"/>
      <c r="C41" s="183"/>
      <c r="D41" s="183"/>
    </row>
    <row r="42" spans="1:4" s="224" customFormat="1" ht="12.75" customHeight="1" x14ac:dyDescent="0.25">
      <c r="A42" s="182"/>
      <c r="B42" s="183"/>
      <c r="C42" s="183"/>
      <c r="D42" s="183"/>
    </row>
    <row r="43" spans="1:4" s="224" customFormat="1" ht="12.75" customHeight="1" x14ac:dyDescent="0.25">
      <c r="A43" s="76" t="s">
        <v>627</v>
      </c>
      <c r="B43" s="76"/>
      <c r="C43" s="76"/>
      <c r="D43" s="76"/>
    </row>
    <row r="44" spans="1:4" s="224" customFormat="1" ht="12.75" customHeight="1" x14ac:dyDescent="0.25">
      <c r="A44" s="182"/>
      <c r="B44" s="183"/>
      <c r="C44" s="183"/>
      <c r="D44" s="183"/>
    </row>
    <row r="45" spans="1:4" s="224" customFormat="1" ht="12.75" customHeight="1" x14ac:dyDescent="0.25">
      <c r="A45" s="182"/>
      <c r="B45" s="183"/>
      <c r="C45" s="183"/>
      <c r="D45" s="183"/>
    </row>
    <row r="46" spans="1:4" s="224" customFormat="1" ht="12.75" customHeight="1" x14ac:dyDescent="0.25">
      <c r="A46" s="182"/>
      <c r="B46" s="183"/>
      <c r="C46" s="183"/>
      <c r="D46" s="183"/>
    </row>
    <row r="47" spans="1:4" s="224" customFormat="1" ht="12.75" customHeight="1" x14ac:dyDescent="0.25">
      <c r="A47" s="182"/>
      <c r="B47" s="183"/>
      <c r="C47" s="183"/>
      <c r="D47" s="183"/>
    </row>
    <row r="48" spans="1:4" s="224" customFormat="1" ht="12.75" customHeight="1" x14ac:dyDescent="0.25">
      <c r="A48" s="182"/>
      <c r="B48" s="183"/>
      <c r="C48" s="183"/>
      <c r="D48" s="183"/>
    </row>
    <row r="49" spans="1:4" s="224" customFormat="1" ht="12.75" customHeight="1" x14ac:dyDescent="0.25">
      <c r="A49" s="182"/>
      <c r="B49" s="183"/>
      <c r="C49" s="183"/>
      <c r="D49" s="183"/>
    </row>
    <row r="50" spans="1:4" s="224" customFormat="1" ht="12.75" customHeight="1" x14ac:dyDescent="0.25">
      <c r="A50" s="182"/>
      <c r="B50" s="183"/>
      <c r="C50" s="183"/>
      <c r="D50" s="183"/>
    </row>
    <row r="51" spans="1:4" s="223" customFormat="1" ht="12.75" x14ac:dyDescent="0.25">
      <c r="A51" s="76"/>
      <c r="B51" s="76"/>
      <c r="C51" s="76"/>
      <c r="D51" s="76"/>
    </row>
    <row r="52" spans="1:4" s="223" customFormat="1" ht="12" x14ac:dyDescent="0.25">
      <c r="A52" s="236"/>
      <c r="B52" s="236"/>
      <c r="C52" s="236"/>
      <c r="D52" s="236"/>
    </row>
    <row r="53" spans="1:4" s="223" customFormat="1" ht="12" x14ac:dyDescent="0.25">
      <c r="A53" s="236"/>
      <c r="B53" s="236"/>
      <c r="C53" s="236"/>
      <c r="D53" s="236"/>
    </row>
    <row r="54" spans="1:4" s="223" customFormat="1" ht="15.75" x14ac:dyDescent="0.25">
      <c r="A54" s="237"/>
      <c r="B54" s="237"/>
      <c r="C54" s="237"/>
      <c r="D54" s="237"/>
    </row>
    <row r="55" spans="1:4" s="199" customFormat="1" ht="12" x14ac:dyDescent="0.25">
      <c r="A55" s="238"/>
      <c r="B55" s="238"/>
      <c r="C55" s="238"/>
      <c r="D55" s="239"/>
    </row>
    <row r="56" spans="1:4" s="199" customFormat="1" ht="12" x14ac:dyDescent="0.25">
      <c r="A56" s="240"/>
      <c r="B56" s="240"/>
      <c r="C56" s="240"/>
      <c r="D56" s="241"/>
    </row>
    <row r="57" spans="1:4" s="199" customFormat="1" ht="12" x14ac:dyDescent="0.25">
      <c r="A57" s="240"/>
      <c r="B57" s="240"/>
      <c r="C57" s="240"/>
      <c r="D57" s="241"/>
    </row>
    <row r="58" spans="1:4" s="199" customFormat="1" ht="12" x14ac:dyDescent="0.25">
      <c r="A58" s="240"/>
      <c r="B58" s="240"/>
      <c r="C58" s="240"/>
      <c r="D58" s="241"/>
    </row>
    <row r="59" spans="1:4" s="199" customFormat="1" ht="12" x14ac:dyDescent="0.25">
      <c r="A59" s="240"/>
      <c r="B59" s="240"/>
      <c r="C59" s="240"/>
      <c r="D59" s="241"/>
    </row>
    <row r="60" spans="1:4" s="199" customFormat="1" ht="12" x14ac:dyDescent="0.25">
      <c r="A60" s="240"/>
      <c r="B60" s="240"/>
      <c r="C60" s="240"/>
      <c r="D60" s="241"/>
    </row>
    <row r="61" spans="1:4" s="199" customFormat="1" ht="12" x14ac:dyDescent="0.25">
      <c r="A61" s="240"/>
      <c r="B61" s="240"/>
      <c r="C61" s="240"/>
      <c r="D61" s="241"/>
    </row>
    <row r="62" spans="1:4" s="199" customFormat="1" ht="12" x14ac:dyDescent="0.25">
      <c r="A62" s="240"/>
      <c r="B62" s="240"/>
      <c r="C62" s="240"/>
      <c r="D62" s="241"/>
    </row>
    <row r="63" spans="1:4" s="199" customFormat="1" ht="12" x14ac:dyDescent="0.25">
      <c r="A63" s="240"/>
      <c r="B63" s="240"/>
      <c r="C63" s="240"/>
      <c r="D63" s="241"/>
    </row>
    <row r="64" spans="1:4" s="199" customFormat="1" ht="12" x14ac:dyDescent="0.25">
      <c r="A64" s="240"/>
      <c r="B64" s="240"/>
      <c r="C64" s="240"/>
      <c r="D64" s="241"/>
    </row>
    <row r="65" spans="1:4" s="199" customFormat="1" ht="12" x14ac:dyDescent="0.25">
      <c r="A65" s="240"/>
      <c r="B65" s="240"/>
      <c r="C65" s="240"/>
      <c r="D65" s="241"/>
    </row>
    <row r="66" spans="1:4" s="199" customFormat="1" ht="12" x14ac:dyDescent="0.25">
      <c r="A66" s="240"/>
      <c r="B66" s="240"/>
      <c r="C66" s="240"/>
      <c r="D66" s="241"/>
    </row>
    <row r="67" spans="1:4" s="199" customFormat="1" ht="12" x14ac:dyDescent="0.25">
      <c r="A67" s="240"/>
      <c r="B67" s="240"/>
      <c r="C67" s="240"/>
      <c r="D67" s="241"/>
    </row>
    <row r="68" spans="1:4" s="199" customFormat="1" ht="12" x14ac:dyDescent="0.25">
      <c r="A68" s="240"/>
      <c r="B68" s="240"/>
      <c r="C68" s="240"/>
      <c r="D68" s="241"/>
    </row>
    <row r="69" spans="1:4" s="199" customFormat="1" ht="12" x14ac:dyDescent="0.25">
      <c r="A69" s="240"/>
      <c r="B69" s="240"/>
      <c r="C69" s="240"/>
      <c r="D69" s="241"/>
    </row>
    <row r="70" spans="1:4" s="199" customFormat="1" ht="12" x14ac:dyDescent="0.25">
      <c r="A70" s="240"/>
      <c r="B70" s="240"/>
      <c r="C70" s="240"/>
      <c r="D70" s="241"/>
    </row>
    <row r="71" spans="1:4" s="199" customFormat="1" ht="12" x14ac:dyDescent="0.25">
      <c r="A71" s="240"/>
      <c r="B71" s="240"/>
      <c r="C71" s="240"/>
      <c r="D71" s="241"/>
    </row>
    <row r="72" spans="1:4" s="199" customFormat="1" ht="12" x14ac:dyDescent="0.25">
      <c r="A72" s="240"/>
      <c r="B72" s="240"/>
      <c r="C72" s="240"/>
      <c r="D72" s="241"/>
    </row>
    <row r="73" spans="1:4" s="199" customFormat="1" ht="12" x14ac:dyDescent="0.25">
      <c r="A73" s="240"/>
      <c r="B73" s="240"/>
      <c r="C73" s="240"/>
      <c r="D73" s="241"/>
    </row>
    <row r="74" spans="1:4" s="199" customFormat="1" ht="12" x14ac:dyDescent="0.25">
      <c r="A74" s="240"/>
      <c r="B74" s="240"/>
      <c r="C74" s="240"/>
      <c r="D74" s="241"/>
    </row>
    <row r="75" spans="1:4" s="199" customFormat="1" ht="12" x14ac:dyDescent="0.25">
      <c r="A75" s="240"/>
      <c r="B75" s="240"/>
      <c r="C75" s="240"/>
      <c r="D75" s="241"/>
    </row>
    <row r="76" spans="1:4" s="199" customFormat="1" ht="12" x14ac:dyDescent="0.25">
      <c r="A76" s="240"/>
      <c r="B76" s="240"/>
      <c r="C76" s="240"/>
      <c r="D76" s="241"/>
    </row>
    <row r="77" spans="1:4" s="199" customFormat="1" ht="12" x14ac:dyDescent="0.25">
      <c r="A77" s="240"/>
      <c r="B77" s="240"/>
      <c r="C77" s="240"/>
      <c r="D77" s="241"/>
    </row>
    <row r="78" spans="1:4" s="199" customFormat="1" ht="12" x14ac:dyDescent="0.25">
      <c r="A78" s="240"/>
      <c r="B78" s="240"/>
      <c r="C78" s="240"/>
      <c r="D78" s="241"/>
    </row>
    <row r="79" spans="1:4" s="199" customFormat="1" ht="12" x14ac:dyDescent="0.25">
      <c r="A79" s="240"/>
      <c r="B79" s="240"/>
      <c r="C79" s="240"/>
      <c r="D79" s="241"/>
    </row>
    <row r="80" spans="1:4" s="199" customFormat="1" ht="12" x14ac:dyDescent="0.25">
      <c r="A80" s="240"/>
      <c r="B80" s="240"/>
      <c r="C80" s="240"/>
      <c r="D80" s="241"/>
    </row>
    <row r="81" spans="1:4" s="199" customFormat="1" ht="12" x14ac:dyDescent="0.25">
      <c r="A81" s="240"/>
      <c r="B81" s="240"/>
      <c r="C81" s="240"/>
      <c r="D81" s="241"/>
    </row>
    <row r="82" spans="1:4" s="199" customFormat="1" ht="12" x14ac:dyDescent="0.25">
      <c r="A82" s="240"/>
      <c r="B82" s="240"/>
      <c r="C82" s="240"/>
      <c r="D82" s="241"/>
    </row>
    <row r="83" spans="1:4" s="199" customFormat="1" ht="12" x14ac:dyDescent="0.25">
      <c r="A83" s="240"/>
      <c r="B83" s="240"/>
      <c r="C83" s="240"/>
      <c r="D83" s="241"/>
    </row>
    <row r="84" spans="1:4" s="199" customFormat="1" ht="12" x14ac:dyDescent="0.25">
      <c r="A84" s="240"/>
      <c r="B84" s="240"/>
      <c r="C84" s="240"/>
      <c r="D84" s="241"/>
    </row>
    <row r="85" spans="1:4" s="199" customFormat="1" ht="12" x14ac:dyDescent="0.25">
      <c r="A85" s="240"/>
      <c r="B85" s="240"/>
      <c r="C85" s="240"/>
      <c r="D85" s="241"/>
    </row>
    <row r="86" spans="1:4" s="199" customFormat="1" ht="12" x14ac:dyDescent="0.25">
      <c r="A86" s="240"/>
      <c r="B86" s="240"/>
      <c r="C86" s="240"/>
      <c r="D86" s="241"/>
    </row>
    <row r="87" spans="1:4" s="199" customFormat="1" ht="12" x14ac:dyDescent="0.25">
      <c r="A87" s="240"/>
      <c r="B87" s="240"/>
      <c r="C87" s="240"/>
      <c r="D87" s="241"/>
    </row>
    <row r="88" spans="1:4" s="199" customFormat="1" ht="12" x14ac:dyDescent="0.25">
      <c r="A88" s="240"/>
      <c r="B88" s="240"/>
      <c r="C88" s="240"/>
      <c r="D88" s="241"/>
    </row>
    <row r="89" spans="1:4" s="199" customFormat="1" ht="12" x14ac:dyDescent="0.25">
      <c r="A89" s="240"/>
      <c r="B89" s="240"/>
      <c r="C89" s="240"/>
      <c r="D89" s="241"/>
    </row>
    <row r="90" spans="1:4" s="199" customFormat="1" ht="12" x14ac:dyDescent="0.25">
      <c r="A90" s="240"/>
      <c r="B90" s="240"/>
      <c r="C90" s="240"/>
      <c r="D90" s="241"/>
    </row>
    <row r="91" spans="1:4" s="199" customFormat="1" ht="12" x14ac:dyDescent="0.25">
      <c r="A91" s="240"/>
      <c r="B91" s="240"/>
      <c r="C91" s="240"/>
      <c r="D91" s="241"/>
    </row>
    <row r="92" spans="1:4" s="199" customFormat="1" ht="12" x14ac:dyDescent="0.25">
      <c r="A92" s="240"/>
      <c r="B92" s="240"/>
      <c r="C92" s="240"/>
      <c r="D92" s="241"/>
    </row>
    <row r="93" spans="1:4" s="199" customFormat="1" ht="12" x14ac:dyDescent="0.25">
      <c r="A93" s="240"/>
      <c r="B93" s="240"/>
      <c r="C93" s="240"/>
      <c r="D93" s="241"/>
    </row>
    <row r="94" spans="1:4" s="199" customFormat="1" ht="12" x14ac:dyDescent="0.25">
      <c r="A94" s="240"/>
      <c r="B94" s="240"/>
      <c r="C94" s="240"/>
      <c r="D94" s="241"/>
    </row>
    <row r="95" spans="1:4" s="199" customFormat="1" ht="12" x14ac:dyDescent="0.25">
      <c r="A95" s="240"/>
      <c r="B95" s="240"/>
      <c r="C95" s="240"/>
      <c r="D95" s="241"/>
    </row>
    <row r="96" spans="1:4" s="199" customFormat="1" ht="12" x14ac:dyDescent="0.25">
      <c r="A96" s="240"/>
      <c r="B96" s="240"/>
      <c r="C96" s="240"/>
      <c r="D96" s="241"/>
    </row>
    <row r="97" spans="1:4" s="199" customFormat="1" ht="12" x14ac:dyDescent="0.25">
      <c r="A97" s="240"/>
      <c r="B97" s="240"/>
      <c r="C97" s="240"/>
      <c r="D97" s="241"/>
    </row>
    <row r="98" spans="1:4" s="199" customFormat="1" ht="12" x14ac:dyDescent="0.25">
      <c r="A98" s="240"/>
      <c r="B98" s="240"/>
      <c r="C98" s="240"/>
      <c r="D98" s="241"/>
    </row>
    <row r="99" spans="1:4" s="199" customFormat="1" ht="12" x14ac:dyDescent="0.25">
      <c r="A99" s="240"/>
      <c r="B99" s="240"/>
      <c r="C99" s="240"/>
      <c r="D99" s="241"/>
    </row>
    <row r="100" spans="1:4" s="199" customFormat="1" ht="12" x14ac:dyDescent="0.25">
      <c r="A100" s="240"/>
      <c r="B100" s="240"/>
      <c r="C100" s="240"/>
      <c r="D100" s="241"/>
    </row>
    <row r="101" spans="1:4" s="199" customFormat="1" ht="12" x14ac:dyDescent="0.25">
      <c r="A101" s="240"/>
      <c r="B101" s="240"/>
      <c r="C101" s="240"/>
      <c r="D101" s="241"/>
    </row>
    <row r="102" spans="1:4" s="199" customFormat="1" ht="12" x14ac:dyDescent="0.25">
      <c r="A102" s="240"/>
      <c r="B102" s="240"/>
      <c r="C102" s="240"/>
      <c r="D102" s="241"/>
    </row>
    <row r="103" spans="1:4" s="199" customFormat="1" ht="12" x14ac:dyDescent="0.25">
      <c r="A103" s="240"/>
      <c r="B103" s="240"/>
      <c r="C103" s="240"/>
      <c r="D103" s="241"/>
    </row>
    <row r="104" spans="1:4" s="199" customFormat="1" ht="12" x14ac:dyDescent="0.25">
      <c r="A104" s="240"/>
      <c r="B104" s="240"/>
      <c r="C104" s="240"/>
      <c r="D104" s="241"/>
    </row>
    <row r="105" spans="1:4" s="199" customFormat="1" ht="12" x14ac:dyDescent="0.25">
      <c r="A105" s="240"/>
      <c r="B105" s="240"/>
      <c r="C105" s="240"/>
      <c r="D105" s="241"/>
    </row>
    <row r="106" spans="1:4" s="199" customFormat="1" ht="12" x14ac:dyDescent="0.25">
      <c r="A106" s="240"/>
      <c r="B106" s="240"/>
      <c r="C106" s="240"/>
      <c r="D106" s="241"/>
    </row>
    <row r="107" spans="1:4" s="199" customFormat="1" ht="12" x14ac:dyDescent="0.25">
      <c r="A107" s="240"/>
      <c r="B107" s="240"/>
      <c r="C107" s="240"/>
      <c r="D107" s="241"/>
    </row>
    <row r="108" spans="1:4" s="199" customFormat="1" ht="12" x14ac:dyDescent="0.25">
      <c r="A108" s="240"/>
      <c r="B108" s="240"/>
      <c r="C108" s="240"/>
      <c r="D108" s="241"/>
    </row>
    <row r="109" spans="1:4" s="199" customFormat="1" ht="12" x14ac:dyDescent="0.25">
      <c r="A109" s="240"/>
      <c r="B109" s="240"/>
      <c r="C109" s="240"/>
      <c r="D109" s="241"/>
    </row>
    <row r="110" spans="1:4" s="199" customFormat="1" ht="12" x14ac:dyDescent="0.25">
      <c r="A110" s="240"/>
      <c r="B110" s="240"/>
      <c r="C110" s="240"/>
      <c r="D110" s="241"/>
    </row>
    <row r="111" spans="1:4" s="199" customFormat="1" ht="12" x14ac:dyDescent="0.25">
      <c r="A111" s="240"/>
      <c r="B111" s="240"/>
      <c r="C111" s="240"/>
      <c r="D111" s="241"/>
    </row>
    <row r="112" spans="1:4" s="199" customFormat="1" ht="12" x14ac:dyDescent="0.25">
      <c r="A112" s="240"/>
      <c r="B112" s="240"/>
      <c r="C112" s="240"/>
      <c r="D112" s="241"/>
    </row>
    <row r="113" spans="1:4" s="199" customFormat="1" ht="12" x14ac:dyDescent="0.25">
      <c r="A113" s="240"/>
      <c r="B113" s="240"/>
      <c r="C113" s="240"/>
      <c r="D113" s="241"/>
    </row>
    <row r="114" spans="1:4" s="199" customFormat="1" ht="12" x14ac:dyDescent="0.25">
      <c r="A114" s="240"/>
      <c r="B114" s="240"/>
      <c r="C114" s="240"/>
      <c r="D114" s="241"/>
    </row>
    <row r="115" spans="1:4" s="199" customFormat="1" ht="12" x14ac:dyDescent="0.25">
      <c r="A115" s="240"/>
      <c r="B115" s="240"/>
      <c r="C115" s="240"/>
      <c r="D115" s="241"/>
    </row>
    <row r="116" spans="1:4" s="199" customFormat="1" ht="12" x14ac:dyDescent="0.25">
      <c r="A116" s="240"/>
      <c r="B116" s="240"/>
      <c r="C116" s="240"/>
      <c r="D116" s="241"/>
    </row>
    <row r="117" spans="1:4" s="199" customFormat="1" ht="12" x14ac:dyDescent="0.25">
      <c r="A117" s="240"/>
      <c r="B117" s="240"/>
      <c r="C117" s="240"/>
      <c r="D117" s="241"/>
    </row>
    <row r="118" spans="1:4" s="199" customFormat="1" ht="12" x14ac:dyDescent="0.25">
      <c r="A118" s="240"/>
      <c r="B118" s="240"/>
      <c r="C118" s="240"/>
      <c r="D118" s="241"/>
    </row>
    <row r="119" spans="1:4" s="199" customFormat="1" ht="12" x14ac:dyDescent="0.25">
      <c r="A119" s="240"/>
      <c r="B119" s="240"/>
      <c r="C119" s="240"/>
      <c r="D119" s="241"/>
    </row>
    <row r="120" spans="1:4" s="199" customFormat="1" ht="12" x14ac:dyDescent="0.25">
      <c r="A120" s="240"/>
      <c r="B120" s="240"/>
      <c r="C120" s="240"/>
      <c r="D120" s="241"/>
    </row>
    <row r="121" spans="1:4" s="199" customFormat="1" ht="12" x14ac:dyDescent="0.25">
      <c r="A121" s="240"/>
      <c r="B121" s="240"/>
      <c r="C121" s="240"/>
      <c r="D121" s="241"/>
    </row>
    <row r="122" spans="1:4" s="199" customFormat="1" ht="12" x14ac:dyDescent="0.25">
      <c r="A122" s="240"/>
      <c r="B122" s="240"/>
      <c r="C122" s="240"/>
      <c r="D122" s="241"/>
    </row>
    <row r="123" spans="1:4" s="199" customFormat="1" ht="12" x14ac:dyDescent="0.25">
      <c r="A123" s="240"/>
      <c r="B123" s="240"/>
      <c r="C123" s="240"/>
      <c r="D123" s="241"/>
    </row>
    <row r="124" spans="1:4" s="199" customFormat="1" ht="12" x14ac:dyDescent="0.25">
      <c r="A124" s="240"/>
      <c r="B124" s="240"/>
      <c r="C124" s="240"/>
      <c r="D124" s="241"/>
    </row>
    <row r="125" spans="1:4" s="199" customFormat="1" ht="12" x14ac:dyDescent="0.25">
      <c r="A125" s="240"/>
      <c r="B125" s="240"/>
      <c r="C125" s="240"/>
      <c r="D125" s="241"/>
    </row>
    <row r="126" spans="1:4" s="199" customFormat="1" ht="12" x14ac:dyDescent="0.25">
      <c r="A126" s="240"/>
      <c r="B126" s="240"/>
      <c r="C126" s="240"/>
      <c r="D126" s="241"/>
    </row>
    <row r="127" spans="1:4" s="199" customFormat="1" ht="12" x14ac:dyDescent="0.25">
      <c r="A127" s="240"/>
      <c r="B127" s="240"/>
      <c r="C127" s="240"/>
      <c r="D127" s="241"/>
    </row>
    <row r="128" spans="1:4" s="199" customFormat="1" ht="12" x14ac:dyDescent="0.25">
      <c r="A128" s="240"/>
      <c r="B128" s="240"/>
      <c r="C128" s="240"/>
      <c r="D128" s="241"/>
    </row>
    <row r="129" spans="1:4" s="199" customFormat="1" ht="12" x14ac:dyDescent="0.25">
      <c r="A129" s="240"/>
      <c r="B129" s="240"/>
      <c r="C129" s="240"/>
      <c r="D129" s="241"/>
    </row>
    <row r="130" spans="1:4" s="199" customFormat="1" ht="12" x14ac:dyDescent="0.25">
      <c r="A130" s="240"/>
      <c r="B130" s="240"/>
      <c r="C130" s="240"/>
      <c r="D130" s="241"/>
    </row>
    <row r="131" spans="1:4" s="199" customFormat="1" ht="12" x14ac:dyDescent="0.25">
      <c r="A131" s="240"/>
      <c r="B131" s="240"/>
      <c r="C131" s="240"/>
      <c r="D131" s="241"/>
    </row>
    <row r="132" spans="1:4" s="199" customFormat="1" ht="12" x14ac:dyDescent="0.25">
      <c r="A132" s="240"/>
      <c r="B132" s="240"/>
      <c r="C132" s="240"/>
      <c r="D132" s="241"/>
    </row>
    <row r="133" spans="1:4" s="199" customFormat="1" ht="12" x14ac:dyDescent="0.25">
      <c r="A133" s="240"/>
      <c r="B133" s="240"/>
      <c r="C133" s="240"/>
      <c r="D133" s="241"/>
    </row>
    <row r="134" spans="1:4" s="199" customFormat="1" ht="12" x14ac:dyDescent="0.25">
      <c r="A134" s="240"/>
      <c r="B134" s="240"/>
      <c r="C134" s="240"/>
      <c r="D134" s="241"/>
    </row>
    <row r="135" spans="1:4" s="199" customFormat="1" ht="12" x14ac:dyDescent="0.25">
      <c r="A135" s="240"/>
      <c r="B135" s="240"/>
      <c r="C135" s="240"/>
      <c r="D135" s="241"/>
    </row>
    <row r="136" spans="1:4" s="199" customFormat="1" ht="12" x14ac:dyDescent="0.25">
      <c r="A136" s="240"/>
      <c r="B136" s="240"/>
      <c r="C136" s="240"/>
      <c r="D136" s="241"/>
    </row>
    <row r="137" spans="1:4" s="199" customFormat="1" ht="12" x14ac:dyDescent="0.25">
      <c r="A137" s="240"/>
      <c r="B137" s="240"/>
      <c r="C137" s="240"/>
      <c r="D137" s="241"/>
    </row>
    <row r="138" spans="1:4" s="199" customFormat="1" ht="12" x14ac:dyDescent="0.25">
      <c r="A138" s="240"/>
      <c r="B138" s="240"/>
      <c r="C138" s="240"/>
      <c r="D138" s="241"/>
    </row>
  </sheetData>
  <mergeCells count="11">
    <mergeCell ref="A51:D51"/>
    <mergeCell ref="A43:D43"/>
    <mergeCell ref="A1:D1"/>
    <mergeCell ref="A8:D8"/>
    <mergeCell ref="A32:D32"/>
    <mergeCell ref="A33:D33"/>
    <mergeCell ref="A36:D36"/>
    <mergeCell ref="A37:D37"/>
    <mergeCell ref="A38:D38"/>
    <mergeCell ref="A39:D39"/>
    <mergeCell ref="A40:D40"/>
  </mergeCells>
  <printOptions horizontalCentered="1"/>
  <pageMargins left="0.51181102362204722" right="0.51181102362204722" top="1.05" bottom="0.78740157480314965" header="0.31496062992125984" footer="0.31496062992125984"/>
  <pageSetup paperSize="9" scale="95" orientation="portrait" verticalDpi="300" r:id="rId1"/>
  <headerFooter>
    <oddHeader>&amp;C&amp;G</oddHeader>
    <oddFooter>&amp;CFUNDO MUNICIPAL DE EDUCAÇÃO | Secretaria Municipal de Educação
CNPJ:30.720.996/0001-70 | Av. Senador Lemos, 213 | Centro – Melgaço – Pará | CEP: 68490-000
www.melgaco.pa.gov.br | pmm@melgaco.pa.gov.br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N52"/>
  <sheetViews>
    <sheetView topLeftCell="A34" zoomScale="80" zoomScaleNormal="80" workbookViewId="0">
      <selection activeCell="D58" sqref="D58"/>
    </sheetView>
  </sheetViews>
  <sheetFormatPr defaultRowHeight="15" x14ac:dyDescent="0.25"/>
  <cols>
    <col min="1" max="1" width="9" style="79" bestFit="1" customWidth="1"/>
    <col min="2" max="2" width="43.7109375" style="79" customWidth="1"/>
    <col min="3" max="3" width="10.5703125" style="79" bestFit="1" customWidth="1"/>
    <col min="4" max="4" width="15.85546875" style="79" customWidth="1"/>
    <col min="5" max="5" width="8.85546875" style="79" customWidth="1"/>
    <col min="6" max="6" width="14.28515625" style="79" customWidth="1"/>
    <col min="7" max="7" width="8.85546875" style="79" customWidth="1"/>
    <col min="8" max="8" width="13.7109375" style="79" customWidth="1"/>
    <col min="9" max="9" width="8.85546875" style="79" customWidth="1"/>
    <col min="10" max="10" width="13.7109375" style="79" customWidth="1"/>
    <col min="11" max="11" width="8.85546875" style="79" customWidth="1"/>
    <col min="12" max="12" width="13.7109375" style="79" customWidth="1"/>
    <col min="13" max="13" width="9.7109375" style="79" customWidth="1"/>
    <col min="14" max="14" width="16.140625" style="79" customWidth="1"/>
    <col min="15" max="16384" width="9.140625" style="79"/>
  </cols>
  <sheetData>
    <row r="6" spans="1:14" ht="15.75" x14ac:dyDescent="0.25">
      <c r="A6" s="78"/>
      <c r="B6" s="78"/>
      <c r="C6" s="78"/>
      <c r="D6" s="78"/>
      <c r="E6" s="78"/>
      <c r="F6" s="78"/>
    </row>
    <row r="7" spans="1:14" x14ac:dyDescent="0.25">
      <c r="A7" s="80" t="s">
        <v>20</v>
      </c>
      <c r="B7" s="81" t="s">
        <v>604</v>
      </c>
      <c r="C7" s="81"/>
      <c r="D7" s="81"/>
      <c r="E7" s="81"/>
      <c r="F7" s="82"/>
    </row>
    <row r="8" spans="1:14" x14ac:dyDescent="0.25">
      <c r="A8" s="80" t="s">
        <v>21</v>
      </c>
      <c r="B8" s="81" t="s">
        <v>324</v>
      </c>
      <c r="C8" s="81"/>
      <c r="D8" s="81"/>
      <c r="E8" s="81"/>
      <c r="F8" s="82"/>
    </row>
    <row r="9" spans="1:14" x14ac:dyDescent="0.25">
      <c r="A9" s="80" t="s">
        <v>22</v>
      </c>
      <c r="B9" s="83" t="s">
        <v>389</v>
      </c>
      <c r="C9" s="83"/>
      <c r="D9" s="83"/>
      <c r="E9" s="83"/>
      <c r="F9" s="84"/>
    </row>
    <row r="10" spans="1:14" x14ac:dyDescent="0.25">
      <c r="A10" s="80" t="s">
        <v>35</v>
      </c>
      <c r="B10" s="83" t="s">
        <v>459</v>
      </c>
      <c r="C10" s="85"/>
      <c r="D10" s="85"/>
      <c r="E10" s="85"/>
      <c r="F10" s="86"/>
    </row>
    <row r="11" spans="1:14" ht="19.5" thickBot="1" x14ac:dyDescent="0.3">
      <c r="A11" s="87" t="s">
        <v>23</v>
      </c>
      <c r="B11" s="87"/>
      <c r="C11" s="87"/>
      <c r="D11" s="87"/>
      <c r="E11" s="87"/>
      <c r="F11" s="87"/>
    </row>
    <row r="12" spans="1:14" ht="13.5" customHeight="1" thickBot="1" x14ac:dyDescent="0.3">
      <c r="A12" s="88" t="s">
        <v>0</v>
      </c>
      <c r="B12" s="88" t="s">
        <v>24</v>
      </c>
      <c r="C12" s="88" t="s">
        <v>25</v>
      </c>
      <c r="D12" s="89" t="s">
        <v>26</v>
      </c>
      <c r="E12" s="90" t="s">
        <v>27</v>
      </c>
      <c r="F12" s="91"/>
      <c r="G12" s="90" t="s">
        <v>39</v>
      </c>
      <c r="H12" s="91"/>
      <c r="I12" s="90" t="s">
        <v>368</v>
      </c>
      <c r="J12" s="91"/>
      <c r="K12" s="90" t="s">
        <v>458</v>
      </c>
      <c r="L12" s="91"/>
      <c r="M12" s="90" t="s">
        <v>457</v>
      </c>
      <c r="N12" s="91"/>
    </row>
    <row r="13" spans="1:14" ht="15.75" thickBot="1" x14ac:dyDescent="0.3">
      <c r="A13" s="92"/>
      <c r="B13" s="92"/>
      <c r="C13" s="92"/>
      <c r="D13" s="93"/>
      <c r="E13" s="94" t="s">
        <v>28</v>
      </c>
      <c r="F13" s="95" t="s">
        <v>29</v>
      </c>
      <c r="G13" s="94" t="s">
        <v>28</v>
      </c>
      <c r="H13" s="95" t="s">
        <v>29</v>
      </c>
      <c r="I13" s="94" t="s">
        <v>28</v>
      </c>
      <c r="J13" s="95" t="s">
        <v>29</v>
      </c>
      <c r="K13" s="94" t="s">
        <v>28</v>
      </c>
      <c r="L13" s="95" t="s">
        <v>29</v>
      </c>
      <c r="M13" s="94" t="s">
        <v>28</v>
      </c>
      <c r="N13" s="95" t="s">
        <v>29</v>
      </c>
    </row>
    <row r="14" spans="1:14" ht="15" customHeight="1" x14ac:dyDescent="0.25">
      <c r="A14" s="96">
        <v>1</v>
      </c>
      <c r="B14" s="97" t="str">
        <f>PLAN!C8</f>
        <v>SERVIÇOS PRELIMINARES</v>
      </c>
      <c r="C14" s="98">
        <f>D14/D38</f>
        <v>5.1113141127169456E-3</v>
      </c>
      <c r="D14" s="97">
        <f>PLAN!G8</f>
        <v>5550.39</v>
      </c>
      <c r="E14" s="99">
        <v>1</v>
      </c>
      <c r="F14" s="100">
        <f>E14*$D14</f>
        <v>5550.39</v>
      </c>
      <c r="G14" s="99"/>
      <c r="H14" s="101"/>
      <c r="I14" s="99"/>
      <c r="J14" s="100"/>
      <c r="K14" s="99"/>
      <c r="L14" s="101"/>
      <c r="M14" s="99"/>
      <c r="N14" s="101"/>
    </row>
    <row r="15" spans="1:14" ht="3.75" customHeight="1" x14ac:dyDescent="0.25">
      <c r="A15" s="102"/>
      <c r="B15" s="103"/>
      <c r="C15" s="104"/>
      <c r="D15" s="105"/>
      <c r="E15" s="106"/>
      <c r="F15" s="107"/>
      <c r="G15" s="108"/>
      <c r="H15" s="109"/>
      <c r="I15" s="108"/>
      <c r="J15" s="110"/>
      <c r="K15" s="108"/>
      <c r="L15" s="109"/>
      <c r="M15" s="108"/>
      <c r="N15" s="109"/>
    </row>
    <row r="16" spans="1:14" ht="17.25" customHeight="1" x14ac:dyDescent="0.25">
      <c r="A16" s="111">
        <v>2</v>
      </c>
      <c r="B16" s="112" t="s">
        <v>293</v>
      </c>
      <c r="C16" s="98">
        <f>D16/D38</f>
        <v>2.4231157202900141E-2</v>
      </c>
      <c r="D16" s="97">
        <f>PLAN!G12</f>
        <v>26312.68</v>
      </c>
      <c r="E16" s="113">
        <v>0.5</v>
      </c>
      <c r="F16" s="114">
        <f>E16*$D16</f>
        <v>13156.34</v>
      </c>
      <c r="G16" s="115">
        <v>0.5</v>
      </c>
      <c r="H16" s="114">
        <f>G16*$D16</f>
        <v>13156.34</v>
      </c>
      <c r="I16" s="99"/>
      <c r="J16" s="100"/>
      <c r="K16" s="116"/>
      <c r="L16" s="117"/>
      <c r="M16" s="116"/>
      <c r="N16" s="117"/>
    </row>
    <row r="17" spans="1:14" ht="3.75" customHeight="1" x14ac:dyDescent="0.25">
      <c r="A17" s="111"/>
      <c r="B17" s="103"/>
      <c r="C17" s="118"/>
      <c r="D17" s="119"/>
      <c r="E17" s="120"/>
      <c r="F17" s="121"/>
      <c r="G17" s="122"/>
      <c r="H17" s="123"/>
      <c r="I17" s="124"/>
      <c r="J17" s="109"/>
      <c r="K17" s="116"/>
      <c r="L17" s="117"/>
      <c r="M17" s="116"/>
      <c r="N17" s="117"/>
    </row>
    <row r="18" spans="1:14" ht="15" customHeight="1" x14ac:dyDescent="0.25">
      <c r="A18" s="96">
        <v>3</v>
      </c>
      <c r="B18" s="125" t="s">
        <v>349</v>
      </c>
      <c r="C18" s="98">
        <f>D18/D38</f>
        <v>0.10732576289475058</v>
      </c>
      <c r="D18" s="97">
        <f>PLAN!G16</f>
        <v>116545.34</v>
      </c>
      <c r="E18" s="113">
        <v>0.7</v>
      </c>
      <c r="F18" s="114">
        <f>E18*$D18</f>
        <v>81581.737999999998</v>
      </c>
      <c r="G18" s="115">
        <v>0.3</v>
      </c>
      <c r="H18" s="114">
        <f>G18*$D18</f>
        <v>34963.601999999999</v>
      </c>
      <c r="I18" s="126"/>
      <c r="J18" s="127"/>
      <c r="K18" s="126"/>
      <c r="L18" s="127"/>
      <c r="M18" s="126"/>
      <c r="N18" s="127"/>
    </row>
    <row r="19" spans="1:14" ht="3.75" customHeight="1" x14ac:dyDescent="0.25">
      <c r="A19" s="102"/>
      <c r="B19" s="125"/>
      <c r="C19" s="104"/>
      <c r="D19" s="105"/>
      <c r="E19" s="120"/>
      <c r="F19" s="121"/>
      <c r="G19" s="122"/>
      <c r="H19" s="123"/>
      <c r="I19" s="128"/>
      <c r="J19" s="129"/>
      <c r="K19" s="128"/>
      <c r="L19" s="129"/>
      <c r="M19" s="128"/>
      <c r="N19" s="129"/>
    </row>
    <row r="20" spans="1:14" ht="25.5" x14ac:dyDescent="0.25">
      <c r="A20" s="130">
        <v>4</v>
      </c>
      <c r="B20" s="131" t="str">
        <f>PLAN!C21</f>
        <v>COBERTURA/ ALVENARIA/ PILAR/ PERCINTA/ REBOCO/ CHAPISCO/ REVEST CERÂMICO</v>
      </c>
      <c r="C20" s="132">
        <f>D20/D38</f>
        <v>0.37258235484330754</v>
      </c>
      <c r="D20" s="133">
        <f>PLAN!G21</f>
        <v>404588.19999999995</v>
      </c>
      <c r="E20" s="113">
        <v>0.25</v>
      </c>
      <c r="F20" s="114">
        <f>E20*$D20</f>
        <v>101147.04999999999</v>
      </c>
      <c r="G20" s="115">
        <v>0.25</v>
      </c>
      <c r="H20" s="114">
        <f>G20*$D20</f>
        <v>101147.04999999999</v>
      </c>
      <c r="I20" s="113">
        <v>0.25</v>
      </c>
      <c r="J20" s="114">
        <f>I20*$D20</f>
        <v>101147.04999999999</v>
      </c>
      <c r="K20" s="115">
        <v>0.25</v>
      </c>
      <c r="L20" s="114">
        <f>K20*$D20</f>
        <v>101147.04999999999</v>
      </c>
      <c r="M20" s="113"/>
      <c r="N20" s="134"/>
    </row>
    <row r="21" spans="1:14" ht="3.75" customHeight="1" x14ac:dyDescent="0.25">
      <c r="A21" s="102"/>
      <c r="B21" s="125"/>
      <c r="C21" s="104"/>
      <c r="D21" s="105"/>
      <c r="E21" s="120"/>
      <c r="F21" s="121"/>
      <c r="G21" s="122"/>
      <c r="H21" s="123"/>
      <c r="I21" s="120"/>
      <c r="J21" s="121"/>
      <c r="K21" s="122"/>
      <c r="L21" s="123"/>
      <c r="M21" s="135"/>
      <c r="N21" s="136"/>
    </row>
    <row r="22" spans="1:14" ht="15" customHeight="1" x14ac:dyDescent="0.25">
      <c r="A22" s="111">
        <v>5</v>
      </c>
      <c r="B22" s="97" t="str">
        <f>PLAN!C36</f>
        <v>PISO</v>
      </c>
      <c r="C22" s="98">
        <f>D22/D38</f>
        <v>0.15601617323481476</v>
      </c>
      <c r="D22" s="97">
        <f>PLAN!G36</f>
        <v>169418.39</v>
      </c>
      <c r="E22" s="137"/>
      <c r="F22" s="138"/>
      <c r="G22" s="137"/>
      <c r="H22" s="127"/>
      <c r="I22" s="137"/>
      <c r="J22" s="138"/>
      <c r="K22" s="137">
        <v>0.5</v>
      </c>
      <c r="L22" s="127">
        <f>K22*$D22</f>
        <v>84709.195000000007</v>
      </c>
      <c r="M22" s="137">
        <v>0.5</v>
      </c>
      <c r="N22" s="127">
        <f>M22*$D22</f>
        <v>84709.195000000007</v>
      </c>
    </row>
    <row r="23" spans="1:14" ht="3.75" customHeight="1" x14ac:dyDescent="0.25">
      <c r="A23" s="102"/>
      <c r="B23" s="125"/>
      <c r="C23" s="104"/>
      <c r="D23" s="105"/>
      <c r="E23" s="135"/>
      <c r="F23" s="136"/>
      <c r="G23" s="128"/>
      <c r="H23" s="129"/>
      <c r="I23" s="135"/>
      <c r="J23" s="136"/>
      <c r="K23" s="120"/>
      <c r="L23" s="121"/>
      <c r="M23" s="120"/>
      <c r="N23" s="121"/>
    </row>
    <row r="24" spans="1:14" x14ac:dyDescent="0.25">
      <c r="A24" s="111">
        <v>6</v>
      </c>
      <c r="B24" s="97" t="str">
        <f>PLAN!C43</f>
        <v>FORRO</v>
      </c>
      <c r="C24" s="98">
        <f>D24/D38</f>
        <v>5.6742650819722587E-2</v>
      </c>
      <c r="D24" s="97">
        <f>PLAN!G43</f>
        <v>61617</v>
      </c>
      <c r="E24" s="126"/>
      <c r="F24" s="127"/>
      <c r="G24" s="137"/>
      <c r="H24" s="138"/>
      <c r="I24" s="137">
        <v>1</v>
      </c>
      <c r="J24" s="127">
        <f>I24*$D24</f>
        <v>61617</v>
      </c>
      <c r="K24" s="137"/>
      <c r="L24" s="138"/>
      <c r="M24" s="137"/>
      <c r="N24" s="127"/>
    </row>
    <row r="25" spans="1:14" ht="3.75" customHeight="1" x14ac:dyDescent="0.25">
      <c r="A25" s="111"/>
      <c r="B25" s="103"/>
      <c r="C25" s="118"/>
      <c r="D25" s="119"/>
      <c r="E25" s="128"/>
      <c r="F25" s="129"/>
      <c r="G25" s="135"/>
      <c r="H25" s="136"/>
      <c r="I25" s="120"/>
      <c r="J25" s="121"/>
      <c r="K25" s="135"/>
      <c r="L25" s="136"/>
      <c r="M25" s="128"/>
      <c r="N25" s="129"/>
    </row>
    <row r="26" spans="1:14" x14ac:dyDescent="0.25">
      <c r="A26" s="96">
        <v>7</v>
      </c>
      <c r="B26" s="97" t="str">
        <f>PLAN!C47</f>
        <v>INSTALAÇÕES HIDRÁULICAS</v>
      </c>
      <c r="C26" s="98">
        <f>D26/D38</f>
        <v>5.1334413245886092E-2</v>
      </c>
      <c r="D26" s="97">
        <f>PLAN!G47</f>
        <v>55744.18</v>
      </c>
      <c r="E26" s="137"/>
      <c r="F26" s="138"/>
      <c r="G26" s="126"/>
      <c r="H26" s="127"/>
      <c r="I26" s="137">
        <v>1</v>
      </c>
      <c r="J26" s="127">
        <f>I26*$D26</f>
        <v>55744.18</v>
      </c>
      <c r="K26" s="137"/>
      <c r="L26" s="127"/>
      <c r="M26" s="126"/>
      <c r="N26" s="127"/>
    </row>
    <row r="27" spans="1:14" ht="3.75" customHeight="1" x14ac:dyDescent="0.25">
      <c r="A27" s="111"/>
      <c r="B27" s="103"/>
      <c r="C27" s="118"/>
      <c r="D27" s="119"/>
      <c r="E27" s="135"/>
      <c r="F27" s="136"/>
      <c r="G27" s="135"/>
      <c r="H27" s="136"/>
      <c r="I27" s="120"/>
      <c r="J27" s="121"/>
      <c r="K27" s="128"/>
      <c r="L27" s="129"/>
      <c r="M27" s="128"/>
      <c r="N27" s="129"/>
    </row>
    <row r="28" spans="1:14" x14ac:dyDescent="0.25">
      <c r="A28" s="96">
        <v>8</v>
      </c>
      <c r="B28" s="139" t="str">
        <f>PLAN!C57</f>
        <v>INSTALAÇÕES ELÉTRICAS</v>
      </c>
      <c r="C28" s="98">
        <f>D28/D38</f>
        <v>3.6168625930532237E-2</v>
      </c>
      <c r="D28" s="97">
        <f>PLAN!G57</f>
        <v>39275.610000000008</v>
      </c>
      <c r="E28" s="140"/>
      <c r="F28" s="141"/>
      <c r="G28" s="142"/>
      <c r="H28" s="138"/>
      <c r="I28" s="115">
        <v>0.4</v>
      </c>
      <c r="J28" s="114">
        <f>I28*$D28</f>
        <v>15710.244000000004</v>
      </c>
      <c r="K28" s="113">
        <v>0.3</v>
      </c>
      <c r="L28" s="114">
        <f>K28*$D28</f>
        <v>11782.683000000003</v>
      </c>
      <c r="M28" s="115">
        <v>0.3</v>
      </c>
      <c r="N28" s="114">
        <f>M28*$D28</f>
        <v>11782.683000000003</v>
      </c>
    </row>
    <row r="29" spans="1:14" ht="3.75" customHeight="1" x14ac:dyDescent="0.25">
      <c r="A29" s="111"/>
      <c r="B29" s="103"/>
      <c r="C29" s="118"/>
      <c r="D29" s="119"/>
      <c r="E29" s="140"/>
      <c r="F29" s="141"/>
      <c r="G29" s="143"/>
      <c r="H29" s="136"/>
      <c r="I29" s="122"/>
      <c r="J29" s="123"/>
      <c r="K29" s="120"/>
      <c r="L29" s="121"/>
      <c r="M29" s="122"/>
      <c r="N29" s="123"/>
    </row>
    <row r="30" spans="1:14" x14ac:dyDescent="0.25">
      <c r="A30" s="96">
        <v>9</v>
      </c>
      <c r="B30" s="97" t="str">
        <f>PLAN!C68</f>
        <v>ESQUADRIAS</v>
      </c>
      <c r="C30" s="98">
        <f>D30/D38</f>
        <v>4.9406938599307712E-2</v>
      </c>
      <c r="D30" s="97">
        <f>PLAN!G68</f>
        <v>53651.130000000005</v>
      </c>
      <c r="E30" s="144"/>
      <c r="F30" s="145"/>
      <c r="G30" s="142"/>
      <c r="H30" s="138"/>
      <c r="I30" s="146"/>
      <c r="J30" s="145"/>
      <c r="K30" s="142"/>
      <c r="L30" s="138"/>
      <c r="M30" s="142">
        <v>1</v>
      </c>
      <c r="N30" s="127">
        <f>M30*$D30</f>
        <v>53651.130000000005</v>
      </c>
    </row>
    <row r="31" spans="1:14" ht="3.75" customHeight="1" x14ac:dyDescent="0.25">
      <c r="A31" s="111"/>
      <c r="B31" s="103"/>
      <c r="C31" s="118"/>
      <c r="D31" s="119"/>
      <c r="E31" s="140"/>
      <c r="F31" s="141"/>
      <c r="G31" s="143"/>
      <c r="H31" s="136"/>
      <c r="I31" s="140"/>
      <c r="J31" s="141"/>
      <c r="K31" s="143"/>
      <c r="L31" s="136"/>
      <c r="M31" s="147"/>
      <c r="N31" s="121"/>
    </row>
    <row r="32" spans="1:14" x14ac:dyDescent="0.25">
      <c r="A32" s="96">
        <v>10</v>
      </c>
      <c r="B32" s="97" t="str">
        <f>PLAN!C74</f>
        <v>PINTURA</v>
      </c>
      <c r="C32" s="98">
        <f>D32/D38</f>
        <v>6.2465612712239771E-2</v>
      </c>
      <c r="D32" s="97">
        <f>PLAN!G74</f>
        <v>67831.58</v>
      </c>
      <c r="E32" s="144"/>
      <c r="F32" s="145"/>
      <c r="G32" s="148"/>
      <c r="H32" s="145"/>
      <c r="I32" s="146"/>
      <c r="J32" s="145"/>
      <c r="K32" s="148"/>
      <c r="L32" s="145"/>
      <c r="M32" s="148">
        <v>1</v>
      </c>
      <c r="N32" s="127">
        <f>M32*$D32</f>
        <v>67831.58</v>
      </c>
    </row>
    <row r="33" spans="1:14" ht="3.75" customHeight="1" x14ac:dyDescent="0.25">
      <c r="A33" s="102"/>
      <c r="B33" s="103"/>
      <c r="C33" s="118"/>
      <c r="D33" s="119"/>
      <c r="E33" s="140"/>
      <c r="F33" s="141"/>
      <c r="G33" s="148"/>
      <c r="H33" s="149"/>
      <c r="I33" s="140"/>
      <c r="J33" s="141"/>
      <c r="K33" s="148"/>
      <c r="L33" s="149"/>
      <c r="M33" s="150"/>
      <c r="N33" s="151"/>
    </row>
    <row r="34" spans="1:14" x14ac:dyDescent="0.25">
      <c r="A34" s="96">
        <v>11</v>
      </c>
      <c r="B34" s="97" t="str">
        <f>PLAN!C79</f>
        <v>PASSARELA DE ACESSO</v>
      </c>
      <c r="C34" s="98">
        <f>D34/D38</f>
        <v>7.3154645507202604E-2</v>
      </c>
      <c r="D34" s="97">
        <f>PLAN!G79</f>
        <v>79438.83</v>
      </c>
      <c r="E34" s="144"/>
      <c r="F34" s="145"/>
      <c r="G34" s="148"/>
      <c r="H34" s="145"/>
      <c r="I34" s="146"/>
      <c r="J34" s="145"/>
      <c r="K34" s="148"/>
      <c r="L34" s="145"/>
      <c r="M34" s="148">
        <v>1</v>
      </c>
      <c r="N34" s="127">
        <f>M34*$D34</f>
        <v>79438.83</v>
      </c>
    </row>
    <row r="35" spans="1:14" ht="3.75" customHeight="1" x14ac:dyDescent="0.25">
      <c r="A35" s="102"/>
      <c r="B35" s="103"/>
      <c r="C35" s="118"/>
      <c r="D35" s="119"/>
      <c r="E35" s="140"/>
      <c r="F35" s="141"/>
      <c r="G35" s="148"/>
      <c r="H35" s="149"/>
      <c r="I35" s="140"/>
      <c r="J35" s="141"/>
      <c r="K35" s="148"/>
      <c r="L35" s="149"/>
      <c r="M35" s="150"/>
      <c r="N35" s="151"/>
    </row>
    <row r="36" spans="1:14" ht="15" customHeight="1" x14ac:dyDescent="0.25">
      <c r="A36" s="111">
        <v>12</v>
      </c>
      <c r="B36" s="97" t="str">
        <f>PLAN!C90</f>
        <v>LIMPEZA GERAL</v>
      </c>
      <c r="C36" s="98">
        <f>D36/D38</f>
        <v>5.4603508966189736E-3</v>
      </c>
      <c r="D36" s="97">
        <f>PLAN!G90</f>
        <v>5929.41</v>
      </c>
      <c r="E36" s="126"/>
      <c r="F36" s="127"/>
      <c r="G36" s="126"/>
      <c r="H36" s="127"/>
      <c r="I36" s="126"/>
      <c r="J36" s="127"/>
      <c r="K36" s="126"/>
      <c r="L36" s="127"/>
      <c r="M36" s="148">
        <v>1</v>
      </c>
      <c r="N36" s="127">
        <f>M36*$D36</f>
        <v>5929.41</v>
      </c>
    </row>
    <row r="37" spans="1:14" ht="3.75" customHeight="1" x14ac:dyDescent="0.25">
      <c r="A37" s="102"/>
      <c r="B37" s="125"/>
      <c r="C37" s="104"/>
      <c r="D37" s="105"/>
      <c r="E37" s="128"/>
      <c r="F37" s="129"/>
      <c r="G37" s="128"/>
      <c r="H37" s="129"/>
      <c r="I37" s="128"/>
      <c r="J37" s="129"/>
      <c r="K37" s="128"/>
      <c r="L37" s="129"/>
      <c r="M37" s="120"/>
      <c r="N37" s="121"/>
    </row>
    <row r="38" spans="1:14" ht="9.75" customHeight="1" x14ac:dyDescent="0.25">
      <c r="A38" s="152" t="s">
        <v>30</v>
      </c>
      <c r="B38" s="153"/>
      <c r="C38" s="154">
        <f>SUM(C14:C37)</f>
        <v>1</v>
      </c>
      <c r="D38" s="155">
        <f>SUM(D14:D36)</f>
        <v>1085902.74</v>
      </c>
      <c r="E38" s="156"/>
      <c r="F38" s="157"/>
      <c r="G38" s="156"/>
      <c r="H38" s="157"/>
      <c r="I38" s="156"/>
      <c r="J38" s="157"/>
      <c r="K38" s="156"/>
      <c r="L38" s="157"/>
      <c r="M38" s="156"/>
      <c r="N38" s="157"/>
    </row>
    <row r="39" spans="1:14" ht="8.25" customHeight="1" x14ac:dyDescent="0.25">
      <c r="A39" s="158"/>
      <c r="B39" s="159"/>
      <c r="C39" s="160"/>
      <c r="D39" s="161"/>
      <c r="E39" s="162"/>
      <c r="F39" s="163"/>
      <c r="G39" s="162"/>
      <c r="H39" s="163"/>
      <c r="I39" s="162"/>
      <c r="J39" s="163"/>
      <c r="K39" s="162"/>
      <c r="L39" s="163"/>
      <c r="M39" s="162"/>
      <c r="N39" s="163"/>
    </row>
    <row r="40" spans="1:14" ht="15" hidden="1" customHeight="1" x14ac:dyDescent="0.25">
      <c r="A40" s="164"/>
      <c r="B40" s="165" t="s">
        <v>31</v>
      </c>
      <c r="C40" s="166"/>
      <c r="D40" s="166"/>
      <c r="E40" s="167"/>
      <c r="F40" s="168" t="e">
        <f>0.3*#REF!</f>
        <v>#REF!</v>
      </c>
      <c r="G40" s="167"/>
      <c r="H40" s="168" t="e">
        <f>0.3*#REF!</f>
        <v>#REF!</v>
      </c>
      <c r="I40" s="167"/>
      <c r="J40" s="168" t="e">
        <f>0.3*#REF!</f>
        <v>#REF!</v>
      </c>
      <c r="K40" s="167"/>
      <c r="L40" s="168" t="e">
        <f>0.3*#REF!</f>
        <v>#REF!</v>
      </c>
      <c r="M40" s="167"/>
      <c r="N40" s="168" t="e">
        <f>0.3*#REF!</f>
        <v>#REF!</v>
      </c>
    </row>
    <row r="41" spans="1:14" x14ac:dyDescent="0.25">
      <c r="A41" s="169" t="s">
        <v>32</v>
      </c>
      <c r="B41" s="170"/>
      <c r="C41" s="171"/>
      <c r="D41" s="172"/>
      <c r="E41" s="173">
        <f>F41/D38</f>
        <v>0.18550051545131932</v>
      </c>
      <c r="F41" s="174">
        <f>SUM(F14:F37)</f>
        <v>201435.51799999998</v>
      </c>
      <c r="G41" s="173">
        <f>H41/D38</f>
        <v>0.13745889618070212</v>
      </c>
      <c r="H41" s="174">
        <f>SUM(H14:H37)</f>
        <v>149266.99199999997</v>
      </c>
      <c r="I41" s="173">
        <f>J41/D38</f>
        <v>0.21569010314864845</v>
      </c>
      <c r="J41" s="174">
        <f>SUM(J14:J37)</f>
        <v>234218.47399999999</v>
      </c>
      <c r="K41" s="173">
        <f>L41/D38</f>
        <v>0.18200426310739393</v>
      </c>
      <c r="L41" s="174">
        <f>SUM(L14:L37)</f>
        <v>197638.92799999999</v>
      </c>
      <c r="M41" s="173">
        <f>N41/D38</f>
        <v>0.27934622211193616</v>
      </c>
      <c r="N41" s="174">
        <f>SUM(N14:N37)</f>
        <v>303342.82800000004</v>
      </c>
    </row>
    <row r="42" spans="1:14" ht="15.75" thickBot="1" x14ac:dyDescent="0.3">
      <c r="A42" s="175" t="s">
        <v>33</v>
      </c>
      <c r="B42" s="176"/>
      <c r="C42" s="177"/>
      <c r="D42" s="178"/>
      <c r="E42" s="179">
        <f>E41</f>
        <v>0.18550051545131932</v>
      </c>
      <c r="F42" s="180">
        <f>F41</f>
        <v>201435.51799999998</v>
      </c>
      <c r="G42" s="179">
        <f>G41+E42</f>
        <v>0.32295941163202146</v>
      </c>
      <c r="H42" s="180">
        <f>F41+H41</f>
        <v>350702.50999999995</v>
      </c>
      <c r="I42" s="179">
        <f>I41+G42</f>
        <v>0.53864951478066991</v>
      </c>
      <c r="J42" s="180">
        <f>H42+J41</f>
        <v>584920.98399999994</v>
      </c>
      <c r="K42" s="179">
        <f>K41+I42</f>
        <v>0.72065377788806384</v>
      </c>
      <c r="L42" s="180">
        <f>J42+L41</f>
        <v>782559.91199999989</v>
      </c>
      <c r="M42" s="179">
        <f>M41+K42</f>
        <v>1</v>
      </c>
      <c r="N42" s="180">
        <f>L42+N41</f>
        <v>1085902.74</v>
      </c>
    </row>
    <row r="44" spans="1:14" x14ac:dyDescent="0.25">
      <c r="F44" s="181"/>
    </row>
    <row r="47" spans="1:14" x14ac:dyDescent="0.25">
      <c r="A47" s="77" t="s">
        <v>627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</row>
    <row r="48" spans="1:14" x14ac:dyDescent="0.25">
      <c r="A48" s="182"/>
      <c r="B48" s="183"/>
      <c r="C48" s="183"/>
      <c r="D48" s="183"/>
    </row>
    <row r="49" spans="1:6" x14ac:dyDescent="0.25">
      <c r="A49" s="182"/>
      <c r="B49" s="183"/>
      <c r="C49" s="183"/>
      <c r="D49" s="183"/>
      <c r="F49" s="184"/>
    </row>
    <row r="50" spans="1:6" x14ac:dyDescent="0.25">
      <c r="A50" s="182"/>
      <c r="B50" s="183"/>
      <c r="C50" s="183"/>
      <c r="D50" s="183"/>
    </row>
    <row r="51" spans="1:6" x14ac:dyDescent="0.25">
      <c r="A51" s="182"/>
      <c r="B51" s="183"/>
      <c r="C51" s="183"/>
      <c r="D51" s="183"/>
    </row>
    <row r="52" spans="1:6" x14ac:dyDescent="0.25">
      <c r="A52" s="182"/>
      <c r="B52" s="183"/>
      <c r="C52" s="183"/>
      <c r="D52" s="183"/>
    </row>
  </sheetData>
  <mergeCells count="16">
    <mergeCell ref="A47:N47"/>
    <mergeCell ref="G12:H12"/>
    <mergeCell ref="M12:N12"/>
    <mergeCell ref="A11:F11"/>
    <mergeCell ref="A12:A13"/>
    <mergeCell ref="B12:B13"/>
    <mergeCell ref="C12:C13"/>
    <mergeCell ref="D12:D13"/>
    <mergeCell ref="E12:F12"/>
    <mergeCell ref="I12:J12"/>
    <mergeCell ref="K12:L12"/>
    <mergeCell ref="A41:B41"/>
    <mergeCell ref="A42:B42"/>
    <mergeCell ref="A38:B39"/>
    <mergeCell ref="C38:C39"/>
    <mergeCell ref="D38:D39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0" orientation="landscape" verticalDpi="300" r:id="rId1"/>
  <headerFooter>
    <oddHeader>&amp;C&amp;G</oddHeader>
    <oddFooter>&amp;CFUNDO MUNICIPAL DE EDUCAÇÃO | Secretaria Municipal de Educação
CNPJ:30.720.996/0001-70 | Av. Senador Lemos, 213 | Centro – Melgaço – Pará | CEP: 68490-000
www.melgaco.pa.gov.br | pmm@melgaco.pa.gov.br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49"/>
  <sheetViews>
    <sheetView topLeftCell="A541" zoomScaleNormal="100" workbookViewId="0">
      <selection activeCell="A543" sqref="A543:E550"/>
    </sheetView>
  </sheetViews>
  <sheetFormatPr defaultRowHeight="12.75" x14ac:dyDescent="0.2"/>
  <cols>
    <col min="1" max="1" width="58.140625" style="243" customWidth="1"/>
    <col min="2" max="2" width="6.28515625" style="244" customWidth="1"/>
    <col min="3" max="3" width="7.5703125" style="244" customWidth="1"/>
    <col min="4" max="4" width="13.85546875" style="244" bestFit="1" customWidth="1"/>
    <col min="5" max="5" width="12.85546875" style="244" customWidth="1"/>
    <col min="6" max="16384" width="9.140625" style="244"/>
  </cols>
  <sheetData>
    <row r="1" spans="1:5" x14ac:dyDescent="0.2">
      <c r="A1" s="245" t="s">
        <v>68</v>
      </c>
      <c r="B1" s="245"/>
      <c r="C1" s="245"/>
      <c r="D1" s="245"/>
      <c r="E1" s="245"/>
    </row>
    <row r="2" spans="1:5" x14ac:dyDescent="0.2">
      <c r="A2" s="246" t="s">
        <v>433</v>
      </c>
      <c r="B2" s="246"/>
      <c r="C2" s="246"/>
      <c r="D2" s="246"/>
      <c r="E2" s="246"/>
    </row>
    <row r="3" spans="1:5" x14ac:dyDescent="0.2">
      <c r="A3" s="246" t="s">
        <v>460</v>
      </c>
      <c r="B3" s="246"/>
      <c r="C3" s="246"/>
      <c r="D3" s="246"/>
      <c r="E3" s="246"/>
    </row>
    <row r="4" spans="1:5" x14ac:dyDescent="0.2">
      <c r="A4" s="247" t="s">
        <v>390</v>
      </c>
      <c r="B4" s="247"/>
      <c r="C4" s="247"/>
      <c r="D4" s="247"/>
      <c r="E4" s="247"/>
    </row>
    <row r="5" spans="1:5" x14ac:dyDescent="0.2">
      <c r="A5" s="248"/>
      <c r="B5" s="248"/>
      <c r="C5" s="248"/>
      <c r="D5" s="249" t="s">
        <v>391</v>
      </c>
      <c r="E5" s="250">
        <v>0.25</v>
      </c>
    </row>
    <row r="6" spans="1:5" x14ac:dyDescent="0.2">
      <c r="A6" s="251" t="s">
        <v>46</v>
      </c>
      <c r="B6" s="252"/>
      <c r="C6" s="252"/>
      <c r="D6" s="252"/>
      <c r="E6" s="253"/>
    </row>
    <row r="7" spans="1:5" x14ac:dyDescent="0.2">
      <c r="A7" s="254" t="s">
        <v>1</v>
      </c>
      <c r="B7" s="255"/>
      <c r="C7" s="256"/>
      <c r="D7" s="64"/>
      <c r="E7" s="64"/>
    </row>
    <row r="8" spans="1:5" x14ac:dyDescent="0.2">
      <c r="A8" s="257" t="s">
        <v>47</v>
      </c>
      <c r="B8" s="258"/>
      <c r="C8" s="258"/>
      <c r="D8" s="259" t="s">
        <v>53</v>
      </c>
      <c r="E8" s="260" t="s">
        <v>64</v>
      </c>
    </row>
    <row r="9" spans="1:5" x14ac:dyDescent="0.2">
      <c r="A9" s="261" t="s">
        <v>203</v>
      </c>
      <c r="B9" s="262" t="s">
        <v>52</v>
      </c>
      <c r="C9" s="263">
        <v>0.4</v>
      </c>
      <c r="D9" s="264">
        <v>21.1</v>
      </c>
      <c r="E9" s="264">
        <f>C9*D9</f>
        <v>8.4400000000000013</v>
      </c>
    </row>
    <row r="10" spans="1:5" x14ac:dyDescent="0.2">
      <c r="A10" s="29" t="s">
        <v>48</v>
      </c>
      <c r="B10" s="265" t="s">
        <v>52</v>
      </c>
      <c r="C10" s="266">
        <v>0.4</v>
      </c>
      <c r="D10" s="267">
        <v>17.07</v>
      </c>
      <c r="E10" s="267">
        <f t="shared" ref="E10:E13" si="0">C10*D10</f>
        <v>6.8280000000000003</v>
      </c>
    </row>
    <row r="11" spans="1:5" x14ac:dyDescent="0.2">
      <c r="A11" s="50" t="s">
        <v>49</v>
      </c>
      <c r="B11" s="268" t="s">
        <v>53</v>
      </c>
      <c r="C11" s="269">
        <v>1</v>
      </c>
      <c r="D11" s="270">
        <v>97</v>
      </c>
      <c r="E11" s="267">
        <f t="shared" si="0"/>
        <v>97</v>
      </c>
    </row>
    <row r="12" spans="1:5" x14ac:dyDescent="0.2">
      <c r="A12" s="50" t="s">
        <v>50</v>
      </c>
      <c r="B12" s="268" t="s">
        <v>54</v>
      </c>
      <c r="C12" s="269">
        <v>0.1</v>
      </c>
      <c r="D12" s="270">
        <v>16.829999999999998</v>
      </c>
      <c r="E12" s="267">
        <f t="shared" si="0"/>
        <v>1.6829999999999998</v>
      </c>
    </row>
    <row r="13" spans="1:5" x14ac:dyDescent="0.2">
      <c r="A13" s="271" t="s">
        <v>51</v>
      </c>
      <c r="B13" s="272" t="s">
        <v>55</v>
      </c>
      <c r="C13" s="273">
        <v>0.41</v>
      </c>
      <c r="D13" s="274">
        <v>152</v>
      </c>
      <c r="E13" s="275">
        <f t="shared" si="0"/>
        <v>62.319999999999993</v>
      </c>
    </row>
    <row r="14" spans="1:5" x14ac:dyDescent="0.2">
      <c r="A14" s="276" t="s">
        <v>204</v>
      </c>
      <c r="B14" s="277"/>
      <c r="C14" s="277"/>
      <c r="D14" s="278"/>
      <c r="E14" s="279">
        <f>SUM(E9:E13)</f>
        <v>176.27099999999999</v>
      </c>
    </row>
    <row r="15" spans="1:5" x14ac:dyDescent="0.2">
      <c r="A15" s="276" t="s">
        <v>393</v>
      </c>
      <c r="B15" s="277"/>
      <c r="C15" s="277"/>
      <c r="D15" s="278"/>
      <c r="E15" s="279">
        <f>E14*E5</f>
        <v>44.067749999999997</v>
      </c>
    </row>
    <row r="16" spans="1:5" x14ac:dyDescent="0.2">
      <c r="A16" s="276" t="s">
        <v>70</v>
      </c>
      <c r="B16" s="277"/>
      <c r="C16" s="277"/>
      <c r="D16" s="278"/>
      <c r="E16" s="280">
        <f>SUM(E14:E15)</f>
        <v>220.33874999999998</v>
      </c>
    </row>
    <row r="17" spans="1:5" x14ac:dyDescent="0.2">
      <c r="A17" s="281"/>
      <c r="B17" s="282"/>
      <c r="C17" s="282"/>
      <c r="D17" s="282"/>
      <c r="E17" s="283"/>
    </row>
    <row r="18" spans="1:5" x14ac:dyDescent="0.2">
      <c r="A18" s="284" t="s">
        <v>296</v>
      </c>
      <c r="B18" s="285"/>
      <c r="C18" s="285"/>
      <c r="D18" s="285" t="s">
        <v>59</v>
      </c>
      <c r="E18" s="286" t="s">
        <v>297</v>
      </c>
    </row>
    <row r="19" spans="1:5" x14ac:dyDescent="0.2">
      <c r="A19" s="287" t="s">
        <v>298</v>
      </c>
      <c r="B19" s="288" t="s">
        <v>55</v>
      </c>
      <c r="C19" s="289">
        <v>0.01</v>
      </c>
      <c r="D19" s="290">
        <v>152</v>
      </c>
      <c r="E19" s="264">
        <f>ROUND(C19*D19,2)</f>
        <v>1.52</v>
      </c>
    </row>
    <row r="20" spans="1:5" x14ac:dyDescent="0.2">
      <c r="A20" s="291" t="s">
        <v>299</v>
      </c>
      <c r="B20" s="292" t="s">
        <v>300</v>
      </c>
      <c r="C20" s="293">
        <v>0.01</v>
      </c>
      <c r="D20" s="294">
        <v>8.4499999999999993</v>
      </c>
      <c r="E20" s="267">
        <f t="shared" ref="E20:E25" si="1">ROUND(C20*D20,2)</f>
        <v>0.08</v>
      </c>
    </row>
    <row r="21" spans="1:5" x14ac:dyDescent="0.2">
      <c r="A21" s="291" t="s">
        <v>301</v>
      </c>
      <c r="B21" s="292" t="s">
        <v>55</v>
      </c>
      <c r="C21" s="293">
        <v>0.01</v>
      </c>
      <c r="D21" s="294">
        <v>85</v>
      </c>
      <c r="E21" s="267">
        <f t="shared" si="1"/>
        <v>0.85</v>
      </c>
    </row>
    <row r="22" spans="1:5" x14ac:dyDescent="0.2">
      <c r="A22" s="291" t="s">
        <v>302</v>
      </c>
      <c r="B22" s="292" t="s">
        <v>54</v>
      </c>
      <c r="C22" s="295">
        <v>2E-3</v>
      </c>
      <c r="D22" s="294">
        <v>20.72</v>
      </c>
      <c r="E22" s="267">
        <f t="shared" si="1"/>
        <v>0.04</v>
      </c>
    </row>
    <row r="23" spans="1:5" x14ac:dyDescent="0.2">
      <c r="A23" s="291" t="s">
        <v>253</v>
      </c>
      <c r="B23" s="292" t="s">
        <v>54</v>
      </c>
      <c r="C23" s="295">
        <v>3.0000000000000001E-3</v>
      </c>
      <c r="D23" s="294">
        <v>16.88</v>
      </c>
      <c r="E23" s="267">
        <f t="shared" si="1"/>
        <v>0.05</v>
      </c>
    </row>
    <row r="24" spans="1:5" x14ac:dyDescent="0.2">
      <c r="A24" s="291" t="s">
        <v>246</v>
      </c>
      <c r="B24" s="292" t="s">
        <v>52</v>
      </c>
      <c r="C24" s="295">
        <v>7.0000000000000007E-2</v>
      </c>
      <c r="D24" s="294">
        <v>21.1</v>
      </c>
      <c r="E24" s="267">
        <f t="shared" si="1"/>
        <v>1.48</v>
      </c>
    </row>
    <row r="25" spans="1:5" x14ac:dyDescent="0.2">
      <c r="A25" s="296" t="s">
        <v>206</v>
      </c>
      <c r="B25" s="297" t="s">
        <v>52</v>
      </c>
      <c r="C25" s="298">
        <v>0.05</v>
      </c>
      <c r="D25" s="299">
        <v>17.07</v>
      </c>
      <c r="E25" s="275">
        <f t="shared" si="1"/>
        <v>0.85</v>
      </c>
    </row>
    <row r="26" spans="1:5" x14ac:dyDescent="0.2">
      <c r="A26" s="300" t="s">
        <v>204</v>
      </c>
      <c r="B26" s="301"/>
      <c r="C26" s="301"/>
      <c r="D26" s="301"/>
      <c r="E26" s="302">
        <f>SUM(E19:E25)</f>
        <v>4.8699999999999992</v>
      </c>
    </row>
    <row r="27" spans="1:5" x14ac:dyDescent="0.2">
      <c r="A27" s="300" t="s">
        <v>393</v>
      </c>
      <c r="B27" s="301"/>
      <c r="C27" s="301"/>
      <c r="D27" s="301"/>
      <c r="E27" s="279">
        <f>E26*E5</f>
        <v>1.2174999999999998</v>
      </c>
    </row>
    <row r="28" spans="1:5" x14ac:dyDescent="0.2">
      <c r="A28" s="300" t="s">
        <v>207</v>
      </c>
      <c r="B28" s="301"/>
      <c r="C28" s="301"/>
      <c r="D28" s="301"/>
      <c r="E28" s="302">
        <f>SUM(E26:E27)</f>
        <v>6.0874999999999986</v>
      </c>
    </row>
    <row r="29" spans="1:5" x14ac:dyDescent="0.2">
      <c r="A29" s="303" t="s">
        <v>307</v>
      </c>
      <c r="B29" s="304"/>
      <c r="C29" s="304"/>
      <c r="D29" s="304"/>
      <c r="E29" s="305"/>
    </row>
    <row r="30" spans="1:5" x14ac:dyDescent="0.2">
      <c r="A30" s="284" t="s">
        <v>264</v>
      </c>
      <c r="B30" s="285"/>
      <c r="C30" s="285"/>
      <c r="D30" s="285" t="s">
        <v>59</v>
      </c>
      <c r="E30" s="286" t="s">
        <v>275</v>
      </c>
    </row>
    <row r="31" spans="1:5" x14ac:dyDescent="0.2">
      <c r="A31" s="306" t="s">
        <v>206</v>
      </c>
      <c r="B31" s="307" t="s">
        <v>52</v>
      </c>
      <c r="C31" s="308">
        <v>3</v>
      </c>
      <c r="D31" s="309">
        <v>17.07</v>
      </c>
      <c r="E31" s="275">
        <f>ROUND(C31*D31,2)</f>
        <v>51.21</v>
      </c>
    </row>
    <row r="32" spans="1:5" x14ac:dyDescent="0.2">
      <c r="A32" s="300" t="s">
        <v>204</v>
      </c>
      <c r="B32" s="301"/>
      <c r="C32" s="301"/>
      <c r="D32" s="301"/>
      <c r="E32" s="302">
        <f>SUM(E31)</f>
        <v>51.21</v>
      </c>
    </row>
    <row r="33" spans="1:5" x14ac:dyDescent="0.2">
      <c r="A33" s="300" t="s">
        <v>393</v>
      </c>
      <c r="B33" s="301"/>
      <c r="C33" s="301"/>
      <c r="D33" s="301"/>
      <c r="E33" s="279">
        <f>E32*E5</f>
        <v>12.8025</v>
      </c>
    </row>
    <row r="34" spans="1:5" x14ac:dyDescent="0.2">
      <c r="A34" s="300" t="s">
        <v>239</v>
      </c>
      <c r="B34" s="301"/>
      <c r="C34" s="301"/>
      <c r="D34" s="301"/>
      <c r="E34" s="302">
        <f>SUM(E32:E33)</f>
        <v>64.012500000000003</v>
      </c>
    </row>
    <row r="35" spans="1:5" x14ac:dyDescent="0.2">
      <c r="A35" s="306"/>
      <c r="B35" s="310"/>
      <c r="C35" s="310"/>
      <c r="D35" s="310"/>
      <c r="E35" s="311"/>
    </row>
    <row r="36" spans="1:5" x14ac:dyDescent="0.2">
      <c r="A36" s="257" t="s">
        <v>362</v>
      </c>
      <c r="B36" s="258"/>
      <c r="C36" s="258"/>
      <c r="D36" s="259" t="s">
        <v>59</v>
      </c>
      <c r="E36" s="260" t="s">
        <v>363</v>
      </c>
    </row>
    <row r="37" spans="1:5" x14ac:dyDescent="0.2">
      <c r="A37" s="29" t="s">
        <v>364</v>
      </c>
      <c r="B37" s="265" t="s">
        <v>365</v>
      </c>
      <c r="C37" s="312">
        <v>0.3</v>
      </c>
      <c r="D37" s="267">
        <v>11.06</v>
      </c>
      <c r="E37" s="267">
        <f>C37*D37</f>
        <v>3.3180000000000001</v>
      </c>
    </row>
    <row r="38" spans="1:5" x14ac:dyDescent="0.2">
      <c r="A38" s="29" t="s">
        <v>366</v>
      </c>
      <c r="B38" s="265" t="s">
        <v>59</v>
      </c>
      <c r="C38" s="266">
        <v>1.25</v>
      </c>
      <c r="D38" s="267">
        <v>41</v>
      </c>
      <c r="E38" s="267">
        <f t="shared" ref="E38:E39" si="2">C38*D38</f>
        <v>51.25</v>
      </c>
    </row>
    <row r="39" spans="1:5" x14ac:dyDescent="0.2">
      <c r="A39" s="50" t="s">
        <v>206</v>
      </c>
      <c r="B39" s="268" t="s">
        <v>52</v>
      </c>
      <c r="C39" s="269">
        <v>3</v>
      </c>
      <c r="D39" s="270">
        <v>17.07</v>
      </c>
      <c r="E39" s="267">
        <f t="shared" si="2"/>
        <v>51.21</v>
      </c>
    </row>
    <row r="40" spans="1:5" x14ac:dyDescent="0.2">
      <c r="A40" s="276" t="s">
        <v>204</v>
      </c>
      <c r="B40" s="277"/>
      <c r="C40" s="277"/>
      <c r="D40" s="278"/>
      <c r="E40" s="279">
        <f>SUM(E37:E39)</f>
        <v>105.77799999999999</v>
      </c>
    </row>
    <row r="41" spans="1:5" x14ac:dyDescent="0.2">
      <c r="A41" s="276" t="s">
        <v>393</v>
      </c>
      <c r="B41" s="277"/>
      <c r="C41" s="277"/>
      <c r="D41" s="278"/>
      <c r="E41" s="279">
        <f>E40*E5</f>
        <v>26.444499999999998</v>
      </c>
    </row>
    <row r="42" spans="1:5" x14ac:dyDescent="0.2">
      <c r="A42" s="276" t="s">
        <v>239</v>
      </c>
      <c r="B42" s="277"/>
      <c r="C42" s="277"/>
      <c r="D42" s="278"/>
      <c r="E42" s="280">
        <f>SUM(E40:E41)</f>
        <v>132.2225</v>
      </c>
    </row>
    <row r="43" spans="1:5" x14ac:dyDescent="0.2">
      <c r="A43" s="303" t="s">
        <v>442</v>
      </c>
      <c r="B43" s="304"/>
      <c r="C43" s="304"/>
      <c r="D43" s="304"/>
      <c r="E43" s="305"/>
    </row>
    <row r="44" spans="1:5" x14ac:dyDescent="0.2">
      <c r="A44" s="257" t="s">
        <v>325</v>
      </c>
      <c r="B44" s="258"/>
      <c r="C44" s="258"/>
      <c r="D44" s="259" t="s">
        <v>59</v>
      </c>
      <c r="E44" s="260" t="s">
        <v>326</v>
      </c>
    </row>
    <row r="45" spans="1:5" x14ac:dyDescent="0.2">
      <c r="A45" s="29" t="s">
        <v>108</v>
      </c>
      <c r="B45" s="265" t="s">
        <v>53</v>
      </c>
      <c r="C45" s="312">
        <v>12</v>
      </c>
      <c r="D45" s="267">
        <v>98.76</v>
      </c>
      <c r="E45" s="267">
        <f>C45*D45</f>
        <v>1185.1200000000001</v>
      </c>
    </row>
    <row r="46" spans="1:5" x14ac:dyDescent="0.2">
      <c r="A46" s="29" t="s">
        <v>57</v>
      </c>
      <c r="B46" s="265" t="s">
        <v>53</v>
      </c>
      <c r="C46" s="266">
        <v>12</v>
      </c>
      <c r="D46" s="267">
        <v>5.12</v>
      </c>
      <c r="E46" s="267">
        <f t="shared" ref="E46:E48" si="3">C46*D46</f>
        <v>61.44</v>
      </c>
    </row>
    <row r="47" spans="1:5" x14ac:dyDescent="0.2">
      <c r="A47" s="50" t="s">
        <v>109</v>
      </c>
      <c r="B47" s="268" t="s">
        <v>54</v>
      </c>
      <c r="C47" s="269">
        <v>80</v>
      </c>
      <c r="D47" s="270">
        <v>14.98</v>
      </c>
      <c r="E47" s="267">
        <f t="shared" si="3"/>
        <v>1198.4000000000001</v>
      </c>
    </row>
    <row r="48" spans="1:5" x14ac:dyDescent="0.2">
      <c r="A48" s="50" t="s">
        <v>110</v>
      </c>
      <c r="B48" s="268" t="s">
        <v>59</v>
      </c>
      <c r="C48" s="269">
        <v>1</v>
      </c>
      <c r="D48" s="270">
        <v>761.78</v>
      </c>
      <c r="E48" s="267">
        <f t="shared" si="3"/>
        <v>761.78</v>
      </c>
    </row>
    <row r="49" spans="1:5" x14ac:dyDescent="0.2">
      <c r="A49" s="276" t="s">
        <v>204</v>
      </c>
      <c r="B49" s="277"/>
      <c r="C49" s="277"/>
      <c r="D49" s="278"/>
      <c r="E49" s="279">
        <f>SUM(E45:E48)</f>
        <v>3206.74</v>
      </c>
    </row>
    <row r="50" spans="1:5" x14ac:dyDescent="0.2">
      <c r="A50" s="276" t="s">
        <v>393</v>
      </c>
      <c r="B50" s="277"/>
      <c r="C50" s="277"/>
      <c r="D50" s="278"/>
      <c r="E50" s="279">
        <f>E49*E5</f>
        <v>801.68499999999995</v>
      </c>
    </row>
    <row r="51" spans="1:5" x14ac:dyDescent="0.2">
      <c r="A51" s="276" t="s">
        <v>70</v>
      </c>
      <c r="B51" s="277"/>
      <c r="C51" s="277"/>
      <c r="D51" s="278"/>
      <c r="E51" s="280">
        <f>SUM(E49:E50)</f>
        <v>4008.4249999999997</v>
      </c>
    </row>
    <row r="52" spans="1:5" x14ac:dyDescent="0.2">
      <c r="A52" s="281"/>
      <c r="B52" s="282"/>
      <c r="C52" s="282"/>
      <c r="D52" s="282"/>
      <c r="E52" s="283"/>
    </row>
    <row r="53" spans="1:5" x14ac:dyDescent="0.2">
      <c r="A53" s="257" t="s">
        <v>539</v>
      </c>
      <c r="B53" s="258"/>
      <c r="C53" s="258"/>
      <c r="D53" s="259" t="s">
        <v>53</v>
      </c>
      <c r="E53" s="260" t="s">
        <v>528</v>
      </c>
    </row>
    <row r="54" spans="1:5" x14ac:dyDescent="0.2">
      <c r="A54" s="29" t="s">
        <v>543</v>
      </c>
      <c r="B54" s="265" t="s">
        <v>541</v>
      </c>
      <c r="C54" s="312">
        <v>0.4</v>
      </c>
      <c r="D54" s="267">
        <v>20.32</v>
      </c>
      <c r="E54" s="267">
        <f>C54*D54</f>
        <v>8.1280000000000001</v>
      </c>
    </row>
    <row r="55" spans="1:5" x14ac:dyDescent="0.2">
      <c r="A55" s="29" t="s">
        <v>542</v>
      </c>
      <c r="B55" s="265" t="s">
        <v>53</v>
      </c>
      <c r="C55" s="266">
        <v>1.05</v>
      </c>
      <c r="D55" s="267">
        <v>45.39</v>
      </c>
      <c r="E55" s="267">
        <f t="shared" ref="E55:E57" si="4">C55*D55</f>
        <v>47.659500000000001</v>
      </c>
    </row>
    <row r="56" spans="1:5" x14ac:dyDescent="0.2">
      <c r="A56" s="50" t="s">
        <v>252</v>
      </c>
      <c r="B56" s="268" t="s">
        <v>52</v>
      </c>
      <c r="C56" s="269">
        <v>0.3</v>
      </c>
      <c r="D56" s="270">
        <v>22.37</v>
      </c>
      <c r="E56" s="267">
        <f t="shared" si="4"/>
        <v>6.7110000000000003</v>
      </c>
    </row>
    <row r="57" spans="1:5" x14ac:dyDescent="0.2">
      <c r="A57" s="50" t="s">
        <v>206</v>
      </c>
      <c r="B57" s="268" t="s">
        <v>52</v>
      </c>
      <c r="C57" s="269">
        <v>0.3</v>
      </c>
      <c r="D57" s="270">
        <v>17.07</v>
      </c>
      <c r="E57" s="267">
        <f t="shared" si="4"/>
        <v>5.1209999999999996</v>
      </c>
    </row>
    <row r="58" spans="1:5" x14ac:dyDescent="0.2">
      <c r="A58" s="276" t="s">
        <v>204</v>
      </c>
      <c r="B58" s="277"/>
      <c r="C58" s="277"/>
      <c r="D58" s="278"/>
      <c r="E58" s="279">
        <f>SUM(E54:E57)</f>
        <v>67.619500000000002</v>
      </c>
    </row>
    <row r="59" spans="1:5" x14ac:dyDescent="0.2">
      <c r="A59" s="276" t="s">
        <v>393</v>
      </c>
      <c r="B59" s="277"/>
      <c r="C59" s="277"/>
      <c r="D59" s="278"/>
      <c r="E59" s="279">
        <f>E58*E5</f>
        <v>16.904875000000001</v>
      </c>
    </row>
    <row r="60" spans="1:5" x14ac:dyDescent="0.2">
      <c r="A60" s="276" t="s">
        <v>70</v>
      </c>
      <c r="B60" s="277"/>
      <c r="C60" s="277"/>
      <c r="D60" s="278"/>
      <c r="E60" s="280">
        <f>SUM(E58:E59)</f>
        <v>84.524375000000006</v>
      </c>
    </row>
    <row r="61" spans="1:5" x14ac:dyDescent="0.2">
      <c r="A61" s="303" t="s">
        <v>443</v>
      </c>
      <c r="B61" s="304"/>
      <c r="C61" s="304"/>
      <c r="D61" s="304"/>
      <c r="E61" s="305"/>
    </row>
    <row r="62" spans="1:5" x14ac:dyDescent="0.2">
      <c r="A62" s="257" t="s">
        <v>353</v>
      </c>
      <c r="B62" s="259"/>
      <c r="C62" s="259"/>
      <c r="D62" s="259" t="s">
        <v>56</v>
      </c>
      <c r="E62" s="283" t="s">
        <v>354</v>
      </c>
    </row>
    <row r="63" spans="1:5" x14ac:dyDescent="0.2">
      <c r="A63" s="313" t="s">
        <v>355</v>
      </c>
      <c r="B63" s="314" t="s">
        <v>251</v>
      </c>
      <c r="C63" s="315">
        <v>0.5</v>
      </c>
      <c r="D63" s="316">
        <v>0.6</v>
      </c>
      <c r="E63" s="267">
        <f t="shared" ref="E63:E68" si="5">ROUND(C63*D63,2)</f>
        <v>0.3</v>
      </c>
    </row>
    <row r="64" spans="1:5" x14ac:dyDescent="0.2">
      <c r="A64" s="50" t="s">
        <v>353</v>
      </c>
      <c r="B64" s="51" t="s">
        <v>56</v>
      </c>
      <c r="C64" s="317">
        <v>1.04</v>
      </c>
      <c r="D64" s="318">
        <v>13.07</v>
      </c>
      <c r="E64" s="267">
        <f t="shared" si="5"/>
        <v>13.59</v>
      </c>
    </row>
    <row r="65" spans="1:5" x14ac:dyDescent="0.2">
      <c r="A65" s="50" t="s">
        <v>199</v>
      </c>
      <c r="B65" s="51" t="s">
        <v>54</v>
      </c>
      <c r="C65" s="317">
        <v>0.01</v>
      </c>
      <c r="D65" s="318">
        <v>12.5</v>
      </c>
      <c r="E65" s="267">
        <f t="shared" si="5"/>
        <v>0.13</v>
      </c>
    </row>
    <row r="66" spans="1:5" x14ac:dyDescent="0.2">
      <c r="A66" s="50" t="s">
        <v>356</v>
      </c>
      <c r="B66" s="51" t="s">
        <v>251</v>
      </c>
      <c r="C66" s="317">
        <v>0.5</v>
      </c>
      <c r="D66" s="318">
        <v>1.43</v>
      </c>
      <c r="E66" s="267">
        <f t="shared" si="5"/>
        <v>0.72</v>
      </c>
    </row>
    <row r="67" spans="1:5" x14ac:dyDescent="0.2">
      <c r="A67" s="50" t="s">
        <v>206</v>
      </c>
      <c r="B67" s="51" t="s">
        <v>52</v>
      </c>
      <c r="C67" s="317">
        <v>0.1</v>
      </c>
      <c r="D67" s="318">
        <v>17.07</v>
      </c>
      <c r="E67" s="267">
        <f t="shared" si="5"/>
        <v>1.71</v>
      </c>
    </row>
    <row r="68" spans="1:5" x14ac:dyDescent="0.2">
      <c r="A68" s="271" t="s">
        <v>357</v>
      </c>
      <c r="B68" s="319" t="s">
        <v>52</v>
      </c>
      <c r="C68" s="320">
        <v>0.1</v>
      </c>
      <c r="D68" s="321">
        <v>21.06</v>
      </c>
      <c r="E68" s="267">
        <f t="shared" si="5"/>
        <v>2.11</v>
      </c>
    </row>
    <row r="69" spans="1:5" x14ac:dyDescent="0.2">
      <c r="A69" s="276" t="s">
        <v>204</v>
      </c>
      <c r="B69" s="277"/>
      <c r="C69" s="277"/>
      <c r="D69" s="277"/>
      <c r="E69" s="283">
        <f>SUM(E63:E68)</f>
        <v>18.560000000000002</v>
      </c>
    </row>
    <row r="70" spans="1:5" x14ac:dyDescent="0.2">
      <c r="A70" s="276" t="s">
        <v>393</v>
      </c>
      <c r="B70" s="277"/>
      <c r="C70" s="277"/>
      <c r="D70" s="277"/>
      <c r="E70" s="279">
        <f>E69*E5</f>
        <v>4.6400000000000006</v>
      </c>
    </row>
    <row r="71" spans="1:5" x14ac:dyDescent="0.2">
      <c r="A71" s="276" t="s">
        <v>239</v>
      </c>
      <c r="B71" s="277"/>
      <c r="C71" s="277"/>
      <c r="D71" s="277"/>
      <c r="E71" s="283">
        <f>SUM(E69:E70)</f>
        <v>23.200000000000003</v>
      </c>
    </row>
    <row r="72" spans="1:5" x14ac:dyDescent="0.2">
      <c r="A72" s="281"/>
      <c r="B72" s="282"/>
      <c r="C72" s="282"/>
      <c r="D72" s="282"/>
      <c r="E72" s="283"/>
    </row>
    <row r="73" spans="1:5" x14ac:dyDescent="0.2">
      <c r="A73" s="257" t="s">
        <v>358</v>
      </c>
      <c r="B73" s="258"/>
      <c r="C73" s="258"/>
      <c r="D73" s="259" t="s">
        <v>56</v>
      </c>
      <c r="E73" s="260" t="s">
        <v>395</v>
      </c>
    </row>
    <row r="74" spans="1:5" x14ac:dyDescent="0.2">
      <c r="A74" s="29" t="s">
        <v>246</v>
      </c>
      <c r="B74" s="265" t="s">
        <v>52</v>
      </c>
      <c r="C74" s="312">
        <v>0.15</v>
      </c>
      <c r="D74" s="267">
        <v>21.1</v>
      </c>
      <c r="E74" s="267">
        <f t="shared" ref="E74:E77" si="6">ROUND(C74*D74,2)</f>
        <v>3.17</v>
      </c>
    </row>
    <row r="75" spans="1:5" x14ac:dyDescent="0.2">
      <c r="A75" s="29" t="s">
        <v>394</v>
      </c>
      <c r="B75" s="265" t="s">
        <v>52</v>
      </c>
      <c r="C75" s="266">
        <v>0.15</v>
      </c>
      <c r="D75" s="267">
        <v>17.02</v>
      </c>
      <c r="E75" s="267">
        <f t="shared" si="6"/>
        <v>2.5499999999999998</v>
      </c>
    </row>
    <row r="76" spans="1:5" x14ac:dyDescent="0.2">
      <c r="A76" s="29" t="s">
        <v>359</v>
      </c>
      <c r="B76" s="265" t="s">
        <v>53</v>
      </c>
      <c r="C76" s="266">
        <v>0.1</v>
      </c>
      <c r="D76" s="267">
        <v>452.51</v>
      </c>
      <c r="E76" s="267">
        <f>ROUND(C76*D76,2)</f>
        <v>45.25</v>
      </c>
    </row>
    <row r="77" spans="1:5" x14ac:dyDescent="0.2">
      <c r="A77" s="29" t="s">
        <v>360</v>
      </c>
      <c r="B77" s="265" t="s">
        <v>54</v>
      </c>
      <c r="C77" s="266">
        <v>0.1</v>
      </c>
      <c r="D77" s="267">
        <v>31.8</v>
      </c>
      <c r="E77" s="267">
        <f t="shared" si="6"/>
        <v>3.18</v>
      </c>
    </row>
    <row r="78" spans="1:5" x14ac:dyDescent="0.2">
      <c r="A78" s="276" t="s">
        <v>204</v>
      </c>
      <c r="B78" s="277"/>
      <c r="C78" s="277"/>
      <c r="D78" s="278"/>
      <c r="E78" s="279">
        <f>SUM(E74:E77)</f>
        <v>54.15</v>
      </c>
    </row>
    <row r="79" spans="1:5" x14ac:dyDescent="0.2">
      <c r="A79" s="276" t="s">
        <v>393</v>
      </c>
      <c r="B79" s="277"/>
      <c r="C79" s="277"/>
      <c r="D79" s="278"/>
      <c r="E79" s="279">
        <f>E78*E5</f>
        <v>13.5375</v>
      </c>
    </row>
    <row r="80" spans="1:5" x14ac:dyDescent="0.2">
      <c r="A80" s="276" t="s">
        <v>239</v>
      </c>
      <c r="B80" s="277"/>
      <c r="C80" s="277"/>
      <c r="D80" s="278"/>
      <c r="E80" s="280">
        <f>SUM(E78:E79)</f>
        <v>67.6875</v>
      </c>
    </row>
    <row r="81" spans="1:5" x14ac:dyDescent="0.2">
      <c r="A81" s="281"/>
      <c r="B81" s="282"/>
      <c r="C81" s="282"/>
      <c r="D81" s="282"/>
      <c r="E81" s="283"/>
    </row>
    <row r="82" spans="1:5" x14ac:dyDescent="0.2">
      <c r="A82" s="322" t="s">
        <v>208</v>
      </c>
      <c r="B82" s="258"/>
      <c r="C82" s="258"/>
      <c r="D82" s="323" t="s">
        <v>53</v>
      </c>
      <c r="E82" s="324" t="s">
        <v>111</v>
      </c>
    </row>
    <row r="83" spans="1:5" x14ac:dyDescent="0.2">
      <c r="A83" s="29" t="s">
        <v>209</v>
      </c>
      <c r="B83" s="265" t="s">
        <v>52</v>
      </c>
      <c r="C83" s="312">
        <v>1.05</v>
      </c>
      <c r="D83" s="267">
        <v>21.1</v>
      </c>
      <c r="E83" s="267">
        <f t="shared" ref="E83:E88" si="7">ROUND(C83*D83,2)</f>
        <v>22.16</v>
      </c>
    </row>
    <row r="84" spans="1:5" x14ac:dyDescent="0.2">
      <c r="A84" s="29" t="s">
        <v>396</v>
      </c>
      <c r="B84" s="265" t="s">
        <v>52</v>
      </c>
      <c r="C84" s="266">
        <v>1.05</v>
      </c>
      <c r="D84" s="267">
        <v>17.02</v>
      </c>
      <c r="E84" s="267">
        <f t="shared" si="7"/>
        <v>17.87</v>
      </c>
    </row>
    <row r="85" spans="1:5" x14ac:dyDescent="0.2">
      <c r="A85" s="50" t="s">
        <v>112</v>
      </c>
      <c r="B85" s="268" t="s">
        <v>54</v>
      </c>
      <c r="C85" s="269">
        <v>7.0000000000000007E-2</v>
      </c>
      <c r="D85" s="270">
        <v>18.399999999999999</v>
      </c>
      <c r="E85" s="267">
        <f t="shared" si="7"/>
        <v>1.29</v>
      </c>
    </row>
    <row r="86" spans="1:5" x14ac:dyDescent="0.2">
      <c r="A86" s="50" t="s">
        <v>113</v>
      </c>
      <c r="B86" s="325" t="s">
        <v>71</v>
      </c>
      <c r="C86" s="269">
        <v>8.9999999999999993E-3</v>
      </c>
      <c r="D86" s="270">
        <v>147.29</v>
      </c>
      <c r="E86" s="267">
        <f t="shared" si="7"/>
        <v>1.33</v>
      </c>
    </row>
    <row r="87" spans="1:5" x14ac:dyDescent="0.2">
      <c r="A87" s="50" t="s">
        <v>114</v>
      </c>
      <c r="B87" s="325" t="s">
        <v>55</v>
      </c>
      <c r="C87" s="269">
        <v>5.0999999999999997E-2</v>
      </c>
      <c r="D87" s="270">
        <v>144</v>
      </c>
      <c r="E87" s="267">
        <f t="shared" si="7"/>
        <v>7.34</v>
      </c>
    </row>
    <row r="88" spans="1:5" x14ac:dyDescent="0.2">
      <c r="A88" s="50" t="s">
        <v>115</v>
      </c>
      <c r="B88" s="325" t="s">
        <v>55</v>
      </c>
      <c r="C88" s="269">
        <v>0.03</v>
      </c>
      <c r="D88" s="270">
        <v>285</v>
      </c>
      <c r="E88" s="267">
        <f t="shared" si="7"/>
        <v>8.5500000000000007</v>
      </c>
    </row>
    <row r="89" spans="1:5" x14ac:dyDescent="0.2">
      <c r="A89" s="276" t="s">
        <v>204</v>
      </c>
      <c r="B89" s="277"/>
      <c r="C89" s="277"/>
      <c r="D89" s="278"/>
      <c r="E89" s="279">
        <f>SUM(E83:E88)</f>
        <v>58.539999999999992</v>
      </c>
    </row>
    <row r="90" spans="1:5" x14ac:dyDescent="0.2">
      <c r="A90" s="276" t="s">
        <v>393</v>
      </c>
      <c r="B90" s="277"/>
      <c r="C90" s="277"/>
      <c r="D90" s="278"/>
      <c r="E90" s="279">
        <f>E89*E5</f>
        <v>14.634999999999998</v>
      </c>
    </row>
    <row r="91" spans="1:5" x14ac:dyDescent="0.2">
      <c r="A91" s="276" t="s">
        <v>207</v>
      </c>
      <c r="B91" s="277"/>
      <c r="C91" s="277"/>
      <c r="D91" s="278"/>
      <c r="E91" s="280">
        <f>SUM(E89:E90)</f>
        <v>73.174999999999983</v>
      </c>
    </row>
    <row r="92" spans="1:5" x14ac:dyDescent="0.2">
      <c r="A92" s="276"/>
      <c r="B92" s="277"/>
      <c r="C92" s="277"/>
      <c r="D92" s="277"/>
      <c r="E92" s="283"/>
    </row>
    <row r="93" spans="1:5" x14ac:dyDescent="0.2">
      <c r="A93" s="322" t="s">
        <v>210</v>
      </c>
      <c r="B93" s="258"/>
      <c r="C93" s="258"/>
      <c r="D93" s="323" t="s">
        <v>53</v>
      </c>
      <c r="E93" s="324" t="s">
        <v>196</v>
      </c>
    </row>
    <row r="94" spans="1:5" x14ac:dyDescent="0.2">
      <c r="A94" s="29" t="s">
        <v>240</v>
      </c>
      <c r="B94" s="265" t="s">
        <v>52</v>
      </c>
      <c r="C94" s="312">
        <v>0.5</v>
      </c>
      <c r="D94" s="267">
        <v>17.07</v>
      </c>
      <c r="E94" s="267">
        <f t="shared" ref="E94:E99" si="8">ROUND(C94*D94,2)</f>
        <v>8.5399999999999991</v>
      </c>
    </row>
    <row r="95" spans="1:5" x14ac:dyDescent="0.2">
      <c r="A95" s="29" t="s">
        <v>241</v>
      </c>
      <c r="B95" s="265" t="s">
        <v>52</v>
      </c>
      <c r="C95" s="266">
        <v>0.3</v>
      </c>
      <c r="D95" s="267">
        <v>21.06</v>
      </c>
      <c r="E95" s="267">
        <f t="shared" si="8"/>
        <v>6.32</v>
      </c>
    </row>
    <row r="96" spans="1:5" x14ac:dyDescent="0.2">
      <c r="A96" s="50" t="s">
        <v>197</v>
      </c>
      <c r="B96" s="268" t="s">
        <v>71</v>
      </c>
      <c r="C96" s="269">
        <v>0.9</v>
      </c>
      <c r="D96" s="270">
        <v>23</v>
      </c>
      <c r="E96" s="267">
        <f t="shared" si="8"/>
        <v>20.7</v>
      </c>
    </row>
    <row r="97" spans="1:5" x14ac:dyDescent="0.2">
      <c r="A97" s="50" t="s">
        <v>198</v>
      </c>
      <c r="B97" s="325" t="s">
        <v>71</v>
      </c>
      <c r="C97" s="269">
        <v>0.5</v>
      </c>
      <c r="D97" s="270">
        <v>1.43</v>
      </c>
      <c r="E97" s="267">
        <f t="shared" si="8"/>
        <v>0.72</v>
      </c>
    </row>
    <row r="98" spans="1:5" x14ac:dyDescent="0.2">
      <c r="A98" s="50" t="s">
        <v>199</v>
      </c>
      <c r="B98" s="325" t="s">
        <v>54</v>
      </c>
      <c r="C98" s="269">
        <v>0.01</v>
      </c>
      <c r="D98" s="270">
        <v>12.5</v>
      </c>
      <c r="E98" s="267">
        <f t="shared" si="8"/>
        <v>0.13</v>
      </c>
    </row>
    <row r="99" spans="1:5" x14ac:dyDescent="0.2">
      <c r="A99" s="50" t="s">
        <v>200</v>
      </c>
      <c r="B99" s="325" t="s">
        <v>71</v>
      </c>
      <c r="C99" s="269">
        <v>0.5</v>
      </c>
      <c r="D99" s="270">
        <v>0.65</v>
      </c>
      <c r="E99" s="267">
        <f t="shared" si="8"/>
        <v>0.33</v>
      </c>
    </row>
    <row r="100" spans="1:5" x14ac:dyDescent="0.2">
      <c r="A100" s="276" t="s">
        <v>204</v>
      </c>
      <c r="B100" s="277"/>
      <c r="C100" s="277"/>
      <c r="D100" s="278"/>
      <c r="E100" s="279">
        <f>SUM(E94:E99)</f>
        <v>36.74</v>
      </c>
    </row>
    <row r="101" spans="1:5" x14ac:dyDescent="0.2">
      <c r="A101" s="276" t="s">
        <v>393</v>
      </c>
      <c r="B101" s="277"/>
      <c r="C101" s="277"/>
      <c r="D101" s="278"/>
      <c r="E101" s="279">
        <f>E100*E5</f>
        <v>9.1850000000000005</v>
      </c>
    </row>
    <row r="102" spans="1:5" x14ac:dyDescent="0.2">
      <c r="A102" s="276" t="s">
        <v>239</v>
      </c>
      <c r="B102" s="277"/>
      <c r="C102" s="277"/>
      <c r="D102" s="278"/>
      <c r="E102" s="280">
        <f>SUM(E100:E101)</f>
        <v>45.925000000000004</v>
      </c>
    </row>
    <row r="103" spans="1:5" x14ac:dyDescent="0.2">
      <c r="A103" s="322" t="s">
        <v>517</v>
      </c>
      <c r="B103" s="258"/>
      <c r="C103" s="258"/>
      <c r="D103" s="323" t="s">
        <v>56</v>
      </c>
      <c r="E103" s="324" t="s">
        <v>518</v>
      </c>
    </row>
    <row r="104" spans="1:5" x14ac:dyDescent="0.2">
      <c r="A104" s="29" t="s">
        <v>544</v>
      </c>
      <c r="B104" s="265" t="s">
        <v>545</v>
      </c>
      <c r="C104" s="312">
        <v>0.5</v>
      </c>
      <c r="D104" s="267">
        <v>106.04</v>
      </c>
      <c r="E104" s="267">
        <f t="shared" ref="E104:E107" si="9">ROUND(C104*D104,2)</f>
        <v>53.02</v>
      </c>
    </row>
    <row r="105" spans="1:5" x14ac:dyDescent="0.2">
      <c r="A105" s="29" t="s">
        <v>519</v>
      </c>
      <c r="B105" s="265" t="s">
        <v>52</v>
      </c>
      <c r="C105" s="266">
        <v>0.5</v>
      </c>
      <c r="D105" s="267">
        <v>21.18</v>
      </c>
      <c r="E105" s="267">
        <f t="shared" si="9"/>
        <v>10.59</v>
      </c>
    </row>
    <row r="106" spans="1:5" x14ac:dyDescent="0.2">
      <c r="A106" s="50" t="s">
        <v>205</v>
      </c>
      <c r="B106" s="268" t="s">
        <v>52</v>
      </c>
      <c r="C106" s="269">
        <v>0.3</v>
      </c>
      <c r="D106" s="270">
        <v>21.29</v>
      </c>
      <c r="E106" s="267">
        <f t="shared" si="9"/>
        <v>6.39</v>
      </c>
    </row>
    <row r="107" spans="1:5" x14ac:dyDescent="0.2">
      <c r="A107" s="50" t="s">
        <v>206</v>
      </c>
      <c r="B107" s="325" t="s">
        <v>52</v>
      </c>
      <c r="C107" s="269">
        <v>0.8</v>
      </c>
      <c r="D107" s="270">
        <v>17.07</v>
      </c>
      <c r="E107" s="267">
        <f t="shared" si="9"/>
        <v>13.66</v>
      </c>
    </row>
    <row r="108" spans="1:5" x14ac:dyDescent="0.2">
      <c r="A108" s="276" t="s">
        <v>204</v>
      </c>
      <c r="B108" s="277"/>
      <c r="C108" s="277"/>
      <c r="D108" s="278"/>
      <c r="E108" s="279">
        <f>SUM(E104:E107)</f>
        <v>83.66</v>
      </c>
    </row>
    <row r="109" spans="1:5" x14ac:dyDescent="0.2">
      <c r="A109" s="276" t="s">
        <v>393</v>
      </c>
      <c r="B109" s="277"/>
      <c r="C109" s="277"/>
      <c r="D109" s="278"/>
      <c r="E109" s="279">
        <f>E108*E5</f>
        <v>20.914999999999999</v>
      </c>
    </row>
    <row r="110" spans="1:5" x14ac:dyDescent="0.2">
      <c r="A110" s="276" t="s">
        <v>239</v>
      </c>
      <c r="B110" s="277"/>
      <c r="C110" s="277"/>
      <c r="D110" s="278"/>
      <c r="E110" s="280">
        <f>SUM(E108:E109)</f>
        <v>104.57499999999999</v>
      </c>
    </row>
    <row r="111" spans="1:5" x14ac:dyDescent="0.2">
      <c r="A111" s="281"/>
      <c r="B111" s="282"/>
      <c r="C111" s="282"/>
      <c r="D111" s="282"/>
      <c r="E111" s="283"/>
    </row>
    <row r="112" spans="1:5" x14ac:dyDescent="0.2">
      <c r="A112" s="322" t="s">
        <v>529</v>
      </c>
      <c r="B112" s="258"/>
      <c r="C112" s="258"/>
      <c r="D112" s="323" t="s">
        <v>56</v>
      </c>
      <c r="E112" s="324" t="s">
        <v>527</v>
      </c>
    </row>
    <row r="113" spans="1:5" x14ac:dyDescent="0.2">
      <c r="A113" s="29" t="s">
        <v>530</v>
      </c>
      <c r="B113" s="265" t="s">
        <v>56</v>
      </c>
      <c r="C113" s="312">
        <v>1</v>
      </c>
      <c r="D113" s="267">
        <v>179.2</v>
      </c>
      <c r="E113" s="267">
        <f t="shared" ref="E113:E116" si="10">ROUND(C113*D113,2)</f>
        <v>179.2</v>
      </c>
    </row>
    <row r="114" spans="1:5" x14ac:dyDescent="0.2">
      <c r="A114" s="29" t="s">
        <v>531</v>
      </c>
      <c r="B114" s="265" t="s">
        <v>71</v>
      </c>
      <c r="C114" s="266">
        <v>1</v>
      </c>
      <c r="D114" s="267">
        <v>13.5</v>
      </c>
      <c r="E114" s="267">
        <f t="shared" si="10"/>
        <v>13.5</v>
      </c>
    </row>
    <row r="115" spans="1:5" x14ac:dyDescent="0.2">
      <c r="A115" s="50" t="s">
        <v>397</v>
      </c>
      <c r="B115" s="268" t="s">
        <v>52</v>
      </c>
      <c r="C115" s="269">
        <v>0.3</v>
      </c>
      <c r="D115" s="270">
        <v>20.68</v>
      </c>
      <c r="E115" s="267">
        <f t="shared" si="10"/>
        <v>6.2</v>
      </c>
    </row>
    <row r="116" spans="1:5" x14ac:dyDescent="0.2">
      <c r="A116" s="50" t="s">
        <v>206</v>
      </c>
      <c r="B116" s="325" t="s">
        <v>52</v>
      </c>
      <c r="C116" s="269">
        <v>0.3</v>
      </c>
      <c r="D116" s="270">
        <v>17.07</v>
      </c>
      <c r="E116" s="267">
        <f t="shared" si="10"/>
        <v>5.12</v>
      </c>
    </row>
    <row r="117" spans="1:5" x14ac:dyDescent="0.2">
      <c r="A117" s="276" t="s">
        <v>204</v>
      </c>
      <c r="B117" s="277"/>
      <c r="C117" s="277"/>
      <c r="D117" s="278"/>
      <c r="E117" s="279">
        <f>SUM(E113:E116)</f>
        <v>204.01999999999998</v>
      </c>
    </row>
    <row r="118" spans="1:5" x14ac:dyDescent="0.2">
      <c r="A118" s="276" t="s">
        <v>393</v>
      </c>
      <c r="B118" s="277"/>
      <c r="C118" s="277"/>
      <c r="D118" s="278"/>
      <c r="E118" s="279">
        <f>E117*E5</f>
        <v>51.004999999999995</v>
      </c>
    </row>
    <row r="119" spans="1:5" x14ac:dyDescent="0.2">
      <c r="A119" s="276" t="s">
        <v>239</v>
      </c>
      <c r="B119" s="277"/>
      <c r="C119" s="277"/>
      <c r="D119" s="278"/>
      <c r="E119" s="280">
        <f>SUM(E117:E118)</f>
        <v>255.02499999999998</v>
      </c>
    </row>
    <row r="120" spans="1:5" x14ac:dyDescent="0.2">
      <c r="A120" s="281"/>
      <c r="B120" s="282"/>
      <c r="C120" s="282"/>
      <c r="D120" s="282"/>
      <c r="E120" s="283"/>
    </row>
    <row r="121" spans="1:5" ht="25.5" x14ac:dyDescent="0.2">
      <c r="A121" s="322" t="s">
        <v>538</v>
      </c>
      <c r="B121" s="258"/>
      <c r="C121" s="258"/>
      <c r="D121" s="323" t="s">
        <v>59</v>
      </c>
      <c r="E121" s="324" t="s">
        <v>534</v>
      </c>
    </row>
    <row r="122" spans="1:5" x14ac:dyDescent="0.2">
      <c r="A122" s="29" t="s">
        <v>535</v>
      </c>
      <c r="B122" s="265" t="s">
        <v>53</v>
      </c>
      <c r="C122" s="312">
        <v>10</v>
      </c>
      <c r="D122" s="267">
        <v>98.76</v>
      </c>
      <c r="E122" s="267">
        <f t="shared" ref="E122:E125" si="11">ROUND(C122*D122,2)</f>
        <v>987.6</v>
      </c>
    </row>
    <row r="123" spans="1:5" x14ac:dyDescent="0.2">
      <c r="A123" s="29" t="s">
        <v>57</v>
      </c>
      <c r="B123" s="265" t="s">
        <v>53</v>
      </c>
      <c r="C123" s="266">
        <v>10</v>
      </c>
      <c r="D123" s="267">
        <v>5.12</v>
      </c>
      <c r="E123" s="267">
        <f t="shared" si="11"/>
        <v>51.2</v>
      </c>
    </row>
    <row r="124" spans="1:5" x14ac:dyDescent="0.2">
      <c r="A124" s="50" t="s">
        <v>536</v>
      </c>
      <c r="B124" s="268" t="s">
        <v>54</v>
      </c>
      <c r="C124" s="269">
        <v>40</v>
      </c>
      <c r="D124" s="270">
        <v>14.98</v>
      </c>
      <c r="E124" s="267">
        <f t="shared" si="11"/>
        <v>599.20000000000005</v>
      </c>
    </row>
    <row r="125" spans="1:5" ht="25.5" x14ac:dyDescent="0.2">
      <c r="A125" s="48" t="s">
        <v>537</v>
      </c>
      <c r="B125" s="326" t="s">
        <v>59</v>
      </c>
      <c r="C125" s="266">
        <v>1</v>
      </c>
      <c r="D125" s="267">
        <v>761.78</v>
      </c>
      <c r="E125" s="267">
        <f t="shared" si="11"/>
        <v>761.78</v>
      </c>
    </row>
    <row r="126" spans="1:5" x14ac:dyDescent="0.2">
      <c r="A126" s="276" t="s">
        <v>204</v>
      </c>
      <c r="B126" s="277"/>
      <c r="C126" s="277"/>
      <c r="D126" s="278"/>
      <c r="E126" s="279">
        <f>SUM(E122:E125)</f>
        <v>2399.7799999999997</v>
      </c>
    </row>
    <row r="127" spans="1:5" x14ac:dyDescent="0.2">
      <c r="A127" s="276" t="s">
        <v>393</v>
      </c>
      <c r="B127" s="277"/>
      <c r="C127" s="277"/>
      <c r="D127" s="278"/>
      <c r="E127" s="279">
        <f>E126*E5</f>
        <v>599.94499999999994</v>
      </c>
    </row>
    <row r="128" spans="1:5" x14ac:dyDescent="0.2">
      <c r="A128" s="276" t="s">
        <v>239</v>
      </c>
      <c r="B128" s="277"/>
      <c r="C128" s="277"/>
      <c r="D128" s="278"/>
      <c r="E128" s="280">
        <f>SUM(E126:E127)</f>
        <v>2999.7249999999995</v>
      </c>
    </row>
    <row r="129" spans="1:5" x14ac:dyDescent="0.2">
      <c r="A129" s="281"/>
      <c r="B129" s="282"/>
      <c r="C129" s="282"/>
      <c r="D129" s="282"/>
      <c r="E129" s="283"/>
    </row>
    <row r="130" spans="1:5" x14ac:dyDescent="0.2">
      <c r="A130" s="257" t="s">
        <v>72</v>
      </c>
      <c r="B130" s="259"/>
      <c r="C130" s="258"/>
      <c r="D130" s="259" t="s">
        <v>53</v>
      </c>
      <c r="E130" s="260" t="s">
        <v>73</v>
      </c>
    </row>
    <row r="131" spans="1:5" x14ac:dyDescent="0.2">
      <c r="A131" s="29" t="s">
        <v>205</v>
      </c>
      <c r="B131" s="265" t="s">
        <v>52</v>
      </c>
      <c r="C131" s="312">
        <v>1</v>
      </c>
      <c r="D131" s="267">
        <v>21.29</v>
      </c>
      <c r="E131" s="267">
        <f>C131*D131</f>
        <v>21.29</v>
      </c>
    </row>
    <row r="132" spans="1:5" x14ac:dyDescent="0.2">
      <c r="A132" s="29" t="s">
        <v>206</v>
      </c>
      <c r="B132" s="265" t="s">
        <v>52</v>
      </c>
      <c r="C132" s="312">
        <v>0.5</v>
      </c>
      <c r="D132" s="267">
        <v>17.07</v>
      </c>
      <c r="E132" s="267">
        <f>C132*D132</f>
        <v>8.5350000000000001</v>
      </c>
    </row>
    <row r="133" spans="1:5" x14ac:dyDescent="0.2">
      <c r="A133" s="50" t="s">
        <v>74</v>
      </c>
      <c r="B133" s="265" t="s">
        <v>71</v>
      </c>
      <c r="C133" s="266">
        <v>34</v>
      </c>
      <c r="D133" s="267">
        <v>0.87</v>
      </c>
      <c r="E133" s="267">
        <f t="shared" ref="E133:E134" si="12">C133*D133</f>
        <v>29.58</v>
      </c>
    </row>
    <row r="134" spans="1:5" x14ac:dyDescent="0.2">
      <c r="A134" s="50" t="s">
        <v>75</v>
      </c>
      <c r="B134" s="268" t="s">
        <v>59</v>
      </c>
      <c r="C134" s="269">
        <v>0.02</v>
      </c>
      <c r="D134" s="270">
        <v>422.21</v>
      </c>
      <c r="E134" s="267">
        <f t="shared" si="12"/>
        <v>8.4442000000000004</v>
      </c>
    </row>
    <row r="135" spans="1:5" x14ac:dyDescent="0.2">
      <c r="A135" s="276" t="s">
        <v>204</v>
      </c>
      <c r="B135" s="277"/>
      <c r="C135" s="277"/>
      <c r="D135" s="278"/>
      <c r="E135" s="279">
        <f>SUM(E131:E134)</f>
        <v>67.849199999999996</v>
      </c>
    </row>
    <row r="136" spans="1:5" x14ac:dyDescent="0.2">
      <c r="A136" s="276" t="s">
        <v>393</v>
      </c>
      <c r="B136" s="277"/>
      <c r="C136" s="277"/>
      <c r="D136" s="278"/>
      <c r="E136" s="279">
        <f>E135*E5</f>
        <v>16.962299999999999</v>
      </c>
    </row>
    <row r="137" spans="1:5" x14ac:dyDescent="0.2">
      <c r="A137" s="276" t="s">
        <v>239</v>
      </c>
      <c r="B137" s="277"/>
      <c r="C137" s="277"/>
      <c r="D137" s="278"/>
      <c r="E137" s="280">
        <f>SUM(E135:E136)</f>
        <v>84.811499999999995</v>
      </c>
    </row>
    <row r="138" spans="1:5" x14ac:dyDescent="0.2">
      <c r="A138" s="276"/>
      <c r="B138" s="277"/>
      <c r="C138" s="277"/>
      <c r="D138" s="277"/>
      <c r="E138" s="283"/>
    </row>
    <row r="139" spans="1:5" x14ac:dyDescent="0.2">
      <c r="A139" s="257" t="s">
        <v>116</v>
      </c>
      <c r="B139" s="259"/>
      <c r="C139" s="258"/>
      <c r="D139" s="259" t="s">
        <v>53</v>
      </c>
      <c r="E139" s="260" t="s">
        <v>63</v>
      </c>
    </row>
    <row r="140" spans="1:5" x14ac:dyDescent="0.2">
      <c r="A140" s="29" t="s">
        <v>205</v>
      </c>
      <c r="B140" s="265" t="s">
        <v>52</v>
      </c>
      <c r="C140" s="312">
        <v>0.87</v>
      </c>
      <c r="D140" s="267">
        <v>21.29</v>
      </c>
      <c r="E140" s="267">
        <f>C140*D140</f>
        <v>18.522299999999998</v>
      </c>
    </row>
    <row r="141" spans="1:5" x14ac:dyDescent="0.2">
      <c r="A141" s="29" t="s">
        <v>396</v>
      </c>
      <c r="B141" s="265" t="s">
        <v>52</v>
      </c>
      <c r="C141" s="312">
        <v>0.87</v>
      </c>
      <c r="D141" s="267">
        <v>17.14</v>
      </c>
      <c r="E141" s="267">
        <f>C141*D141</f>
        <v>14.911800000000001</v>
      </c>
    </row>
    <row r="142" spans="1:5" x14ac:dyDescent="0.2">
      <c r="A142" s="50" t="s">
        <v>77</v>
      </c>
      <c r="B142" s="265" t="s">
        <v>59</v>
      </c>
      <c r="C142" s="266">
        <v>2.5000000000000001E-2</v>
      </c>
      <c r="D142" s="267">
        <v>422.21</v>
      </c>
      <c r="E142" s="267">
        <f t="shared" ref="E142" si="13">C142*D142</f>
        <v>10.555250000000001</v>
      </c>
    </row>
    <row r="143" spans="1:5" x14ac:dyDescent="0.2">
      <c r="A143" s="276" t="s">
        <v>204</v>
      </c>
      <c r="B143" s="277"/>
      <c r="C143" s="277"/>
      <c r="D143" s="278"/>
      <c r="E143" s="279">
        <f>SUM(E140:E142)</f>
        <v>43.989350000000002</v>
      </c>
    </row>
    <row r="144" spans="1:5" x14ac:dyDescent="0.2">
      <c r="A144" s="276" t="s">
        <v>393</v>
      </c>
      <c r="B144" s="277"/>
      <c r="C144" s="277"/>
      <c r="D144" s="278"/>
      <c r="E144" s="279">
        <f>E143*E5</f>
        <v>10.9973375</v>
      </c>
    </row>
    <row r="145" spans="1:5" x14ac:dyDescent="0.2">
      <c r="A145" s="276" t="s">
        <v>207</v>
      </c>
      <c r="B145" s="277"/>
      <c r="C145" s="277"/>
      <c r="D145" s="278"/>
      <c r="E145" s="280">
        <f>SUM(E143:E144)</f>
        <v>54.986687500000002</v>
      </c>
    </row>
    <row r="146" spans="1:5" x14ac:dyDescent="0.2">
      <c r="A146" s="276"/>
      <c r="B146" s="277"/>
      <c r="C146" s="277"/>
      <c r="D146" s="277"/>
      <c r="E146" s="283"/>
    </row>
    <row r="147" spans="1:5" x14ac:dyDescent="0.2">
      <c r="A147" s="257" t="s">
        <v>117</v>
      </c>
      <c r="B147" s="258"/>
      <c r="C147" s="258"/>
      <c r="D147" s="259" t="s">
        <v>53</v>
      </c>
      <c r="E147" s="260" t="s">
        <v>118</v>
      </c>
    </row>
    <row r="148" spans="1:5" x14ac:dyDescent="0.2">
      <c r="A148" s="29" t="s">
        <v>242</v>
      </c>
      <c r="B148" s="265" t="s">
        <v>52</v>
      </c>
      <c r="C148" s="312">
        <v>1.2</v>
      </c>
      <c r="D148" s="267">
        <v>21.29</v>
      </c>
      <c r="E148" s="267">
        <f>C148*D148</f>
        <v>25.547999999999998</v>
      </c>
    </row>
    <row r="149" spans="1:5" x14ac:dyDescent="0.2">
      <c r="A149" s="29" t="s">
        <v>240</v>
      </c>
      <c r="B149" s="265" t="s">
        <v>52</v>
      </c>
      <c r="C149" s="266">
        <v>0.6</v>
      </c>
      <c r="D149" s="267">
        <v>17.07</v>
      </c>
      <c r="E149" s="267">
        <f t="shared" ref="E149:E152" si="14">C149*D149</f>
        <v>10.241999999999999</v>
      </c>
    </row>
    <row r="150" spans="1:5" x14ac:dyDescent="0.2">
      <c r="A150" s="50" t="s">
        <v>119</v>
      </c>
      <c r="B150" s="268" t="s">
        <v>54</v>
      </c>
      <c r="C150" s="269">
        <v>5</v>
      </c>
      <c r="D150" s="270">
        <v>0.75</v>
      </c>
      <c r="E150" s="267">
        <f t="shared" si="14"/>
        <v>3.75</v>
      </c>
    </row>
    <row r="151" spans="1:5" x14ac:dyDescent="0.2">
      <c r="A151" s="50" t="s">
        <v>120</v>
      </c>
      <c r="B151" s="268" t="s">
        <v>54</v>
      </c>
      <c r="C151" s="269">
        <v>1.2</v>
      </c>
      <c r="D151" s="270">
        <v>4.4800000000000004</v>
      </c>
      <c r="E151" s="267">
        <f t="shared" si="14"/>
        <v>5.3760000000000003</v>
      </c>
    </row>
    <row r="152" spans="1:5" x14ac:dyDescent="0.2">
      <c r="A152" s="50" t="s">
        <v>117</v>
      </c>
      <c r="B152" s="268" t="s">
        <v>53</v>
      </c>
      <c r="C152" s="269">
        <v>1.05</v>
      </c>
      <c r="D152" s="270">
        <v>35.6</v>
      </c>
      <c r="E152" s="267">
        <f t="shared" si="14"/>
        <v>37.380000000000003</v>
      </c>
    </row>
    <row r="153" spans="1:5" x14ac:dyDescent="0.2">
      <c r="A153" s="276" t="s">
        <v>204</v>
      </c>
      <c r="B153" s="277"/>
      <c r="C153" s="277"/>
      <c r="D153" s="278"/>
      <c r="E153" s="279">
        <f>SUM(E148:E152)</f>
        <v>82.295999999999992</v>
      </c>
    </row>
    <row r="154" spans="1:5" x14ac:dyDescent="0.2">
      <c r="A154" s="276" t="s">
        <v>393</v>
      </c>
      <c r="B154" s="277"/>
      <c r="C154" s="277"/>
      <c r="D154" s="278"/>
      <c r="E154" s="279">
        <f>E153*E5</f>
        <v>20.573999999999998</v>
      </c>
    </row>
    <row r="155" spans="1:5" x14ac:dyDescent="0.2">
      <c r="A155" s="276" t="s">
        <v>239</v>
      </c>
      <c r="B155" s="277"/>
      <c r="C155" s="277"/>
      <c r="D155" s="278"/>
      <c r="E155" s="280">
        <f>SUM(E153:E154)</f>
        <v>102.86999999999999</v>
      </c>
    </row>
    <row r="156" spans="1:5" x14ac:dyDescent="0.2">
      <c r="A156" s="281"/>
      <c r="B156" s="282"/>
      <c r="C156" s="282"/>
      <c r="D156" s="282"/>
      <c r="E156" s="283"/>
    </row>
    <row r="157" spans="1:5" x14ac:dyDescent="0.2">
      <c r="A157" s="284" t="s">
        <v>270</v>
      </c>
      <c r="B157" s="285"/>
      <c r="C157" s="285"/>
      <c r="D157" s="285" t="s">
        <v>53</v>
      </c>
      <c r="E157" s="286" t="s">
        <v>277</v>
      </c>
    </row>
    <row r="158" spans="1:5" x14ac:dyDescent="0.2">
      <c r="A158" s="287" t="s">
        <v>206</v>
      </c>
      <c r="B158" s="288" t="s">
        <v>52</v>
      </c>
      <c r="C158" s="327">
        <v>0.23</v>
      </c>
      <c r="D158" s="290">
        <v>17.07</v>
      </c>
      <c r="E158" s="267">
        <f t="shared" ref="E158:E160" si="15">ROUND(C158*D158,2)</f>
        <v>3.93</v>
      </c>
    </row>
    <row r="159" spans="1:5" x14ac:dyDescent="0.2">
      <c r="A159" s="291" t="s">
        <v>205</v>
      </c>
      <c r="B159" s="292" t="s">
        <v>52</v>
      </c>
      <c r="C159" s="328">
        <v>0.23</v>
      </c>
      <c r="D159" s="294">
        <v>21.29</v>
      </c>
      <c r="E159" s="267">
        <f t="shared" si="15"/>
        <v>4.9000000000000004</v>
      </c>
    </row>
    <row r="160" spans="1:5" x14ac:dyDescent="0.2">
      <c r="A160" s="296" t="s">
        <v>278</v>
      </c>
      <c r="B160" s="297" t="s">
        <v>59</v>
      </c>
      <c r="C160" s="329">
        <v>3.0000000000000001E-3</v>
      </c>
      <c r="D160" s="299">
        <v>665.37</v>
      </c>
      <c r="E160" s="267">
        <f t="shared" si="15"/>
        <v>2</v>
      </c>
    </row>
    <row r="161" spans="1:5" x14ac:dyDescent="0.2">
      <c r="A161" s="300" t="s">
        <v>204</v>
      </c>
      <c r="B161" s="301"/>
      <c r="C161" s="301"/>
      <c r="D161" s="301"/>
      <c r="E161" s="302">
        <f>SUM(E158:E160)</f>
        <v>10.83</v>
      </c>
    </row>
    <row r="162" spans="1:5" x14ac:dyDescent="0.2">
      <c r="A162" s="300" t="s">
        <v>393</v>
      </c>
      <c r="B162" s="301"/>
      <c r="C162" s="301"/>
      <c r="D162" s="301"/>
      <c r="E162" s="279">
        <f>E161*E5</f>
        <v>2.7075</v>
      </c>
    </row>
    <row r="163" spans="1:5" x14ac:dyDescent="0.2">
      <c r="A163" s="300" t="s">
        <v>239</v>
      </c>
      <c r="B163" s="301"/>
      <c r="C163" s="301"/>
      <c r="D163" s="301"/>
      <c r="E163" s="302">
        <f>SUM(E161:E162)</f>
        <v>13.5375</v>
      </c>
    </row>
    <row r="164" spans="1:5" x14ac:dyDescent="0.2">
      <c r="A164" s="303" t="s">
        <v>83</v>
      </c>
      <c r="B164" s="304"/>
      <c r="C164" s="304"/>
      <c r="D164" s="304"/>
      <c r="E164" s="305"/>
    </row>
    <row r="165" spans="1:5" x14ac:dyDescent="0.2">
      <c r="A165" s="257" t="s">
        <v>351</v>
      </c>
      <c r="B165" s="259"/>
      <c r="C165" s="259"/>
      <c r="D165" s="259" t="s">
        <v>53</v>
      </c>
      <c r="E165" s="283" t="s">
        <v>487</v>
      </c>
    </row>
    <row r="166" spans="1:5" x14ac:dyDescent="0.2">
      <c r="A166" s="313" t="s">
        <v>206</v>
      </c>
      <c r="B166" s="314" t="s">
        <v>52</v>
      </c>
      <c r="C166" s="315">
        <v>0.8</v>
      </c>
      <c r="D166" s="316">
        <v>17.07</v>
      </c>
      <c r="E166" s="267">
        <f t="shared" ref="E166:E170" si="16">ROUND(C166*D166,2)</f>
        <v>13.66</v>
      </c>
    </row>
    <row r="167" spans="1:5" x14ac:dyDescent="0.2">
      <c r="A167" s="50" t="s">
        <v>352</v>
      </c>
      <c r="B167" s="51" t="s">
        <v>52</v>
      </c>
      <c r="C167" s="317">
        <v>0.4</v>
      </c>
      <c r="D167" s="318">
        <v>21.29</v>
      </c>
      <c r="E167" s="267">
        <f t="shared" si="16"/>
        <v>8.52</v>
      </c>
    </row>
    <row r="168" spans="1:5" x14ac:dyDescent="0.2">
      <c r="A168" s="50" t="s">
        <v>58</v>
      </c>
      <c r="B168" s="51" t="s">
        <v>60</v>
      </c>
      <c r="C168" s="317">
        <v>0.35</v>
      </c>
      <c r="D168" s="318">
        <v>44.5</v>
      </c>
      <c r="E168" s="267">
        <f t="shared" si="16"/>
        <v>15.58</v>
      </c>
    </row>
    <row r="169" spans="1:5" x14ac:dyDescent="0.2">
      <c r="A169" s="50" t="s">
        <v>243</v>
      </c>
      <c r="B169" s="51" t="s">
        <v>59</v>
      </c>
      <c r="C169" s="317">
        <v>0.05</v>
      </c>
      <c r="D169" s="318">
        <v>146.54</v>
      </c>
      <c r="E169" s="267">
        <f t="shared" si="16"/>
        <v>7.33</v>
      </c>
    </row>
    <row r="170" spans="1:5" x14ac:dyDescent="0.2">
      <c r="A170" s="271" t="s">
        <v>123</v>
      </c>
      <c r="B170" s="319" t="s">
        <v>59</v>
      </c>
      <c r="C170" s="320">
        <v>0.04</v>
      </c>
      <c r="D170" s="321">
        <v>65.38</v>
      </c>
      <c r="E170" s="267">
        <f t="shared" si="16"/>
        <v>2.62</v>
      </c>
    </row>
    <row r="171" spans="1:5" x14ac:dyDescent="0.2">
      <c r="A171" s="276" t="s">
        <v>204</v>
      </c>
      <c r="B171" s="277"/>
      <c r="C171" s="277"/>
      <c r="D171" s="277"/>
      <c r="E171" s="283">
        <f>SUM(E166:E170)</f>
        <v>47.709999999999994</v>
      </c>
    </row>
    <row r="172" spans="1:5" x14ac:dyDescent="0.2">
      <c r="A172" s="276" t="s">
        <v>393</v>
      </c>
      <c r="B172" s="277"/>
      <c r="C172" s="277"/>
      <c r="D172" s="277"/>
      <c r="E172" s="279">
        <f>E171*E5</f>
        <v>11.927499999999998</v>
      </c>
    </row>
    <row r="173" spans="1:5" x14ac:dyDescent="0.2">
      <c r="A173" s="276" t="s">
        <v>239</v>
      </c>
      <c r="B173" s="277"/>
      <c r="C173" s="277"/>
      <c r="D173" s="277"/>
      <c r="E173" s="283">
        <f>SUM(E171:E172)</f>
        <v>59.637499999999989</v>
      </c>
    </row>
    <row r="174" spans="1:5" x14ac:dyDescent="0.2">
      <c r="A174" s="281"/>
      <c r="B174" s="282"/>
      <c r="C174" s="282"/>
      <c r="D174" s="282"/>
      <c r="E174" s="283"/>
    </row>
    <row r="175" spans="1:5" x14ac:dyDescent="0.2">
      <c r="A175" s="257" t="s">
        <v>121</v>
      </c>
      <c r="B175" s="258"/>
      <c r="C175" s="258"/>
      <c r="D175" s="259" t="s">
        <v>53</v>
      </c>
      <c r="E175" s="260" t="s">
        <v>122</v>
      </c>
    </row>
    <row r="176" spans="1:5" x14ac:dyDescent="0.2">
      <c r="A176" s="29" t="s">
        <v>205</v>
      </c>
      <c r="B176" s="265" t="s">
        <v>52</v>
      </c>
      <c r="C176" s="312">
        <v>0.6</v>
      </c>
      <c r="D176" s="267">
        <v>21.29</v>
      </c>
      <c r="E176" s="267">
        <f t="shared" ref="E176:E179" si="17">ROUND(C176*D176,2)</f>
        <v>12.77</v>
      </c>
    </row>
    <row r="177" spans="1:5" x14ac:dyDescent="0.2">
      <c r="A177" s="29" t="s">
        <v>206</v>
      </c>
      <c r="B177" s="265" t="s">
        <v>52</v>
      </c>
      <c r="C177" s="266">
        <v>0.8</v>
      </c>
      <c r="D177" s="267">
        <v>17.07</v>
      </c>
      <c r="E177" s="267">
        <f t="shared" si="17"/>
        <v>13.66</v>
      </c>
    </row>
    <row r="178" spans="1:5" x14ac:dyDescent="0.2">
      <c r="A178" s="50" t="s">
        <v>123</v>
      </c>
      <c r="B178" s="268" t="s">
        <v>59</v>
      </c>
      <c r="C178" s="269">
        <v>3.6999999999999998E-2</v>
      </c>
      <c r="D178" s="270">
        <v>65.38</v>
      </c>
      <c r="E178" s="267">
        <f t="shared" si="17"/>
        <v>2.42</v>
      </c>
    </row>
    <row r="179" spans="1:5" x14ac:dyDescent="0.2">
      <c r="A179" s="50" t="s">
        <v>58</v>
      </c>
      <c r="B179" s="268" t="s">
        <v>60</v>
      </c>
      <c r="C179" s="269">
        <v>0.15</v>
      </c>
      <c r="D179" s="270">
        <v>44.5</v>
      </c>
      <c r="E179" s="267">
        <f t="shared" si="17"/>
        <v>6.68</v>
      </c>
    </row>
    <row r="180" spans="1:5" x14ac:dyDescent="0.2">
      <c r="A180" s="276" t="s">
        <v>204</v>
      </c>
      <c r="B180" s="277"/>
      <c r="C180" s="277"/>
      <c r="D180" s="278"/>
      <c r="E180" s="279">
        <f>SUM(E176:E179)</f>
        <v>35.53</v>
      </c>
    </row>
    <row r="181" spans="1:5" x14ac:dyDescent="0.2">
      <c r="A181" s="276" t="s">
        <v>393</v>
      </c>
      <c r="B181" s="277"/>
      <c r="C181" s="277"/>
      <c r="D181" s="278"/>
      <c r="E181" s="279">
        <f>E180*E5</f>
        <v>8.8825000000000003</v>
      </c>
    </row>
    <row r="182" spans="1:5" x14ac:dyDescent="0.2">
      <c r="A182" s="276" t="s">
        <v>61</v>
      </c>
      <c r="B182" s="277"/>
      <c r="C182" s="277"/>
      <c r="D182" s="278"/>
      <c r="E182" s="280">
        <f>SUM(E180:E181)</f>
        <v>44.412500000000001</v>
      </c>
    </row>
    <row r="183" spans="1:5" x14ac:dyDescent="0.2">
      <c r="A183" s="276"/>
      <c r="B183" s="277"/>
      <c r="C183" s="277"/>
      <c r="D183" s="277"/>
      <c r="E183" s="283"/>
    </row>
    <row r="184" spans="1:5" x14ac:dyDescent="0.2">
      <c r="A184" s="257" t="s">
        <v>244</v>
      </c>
      <c r="B184" s="258"/>
      <c r="C184" s="258"/>
      <c r="D184" s="259" t="s">
        <v>53</v>
      </c>
      <c r="E184" s="260" t="s">
        <v>245</v>
      </c>
    </row>
    <row r="185" spans="1:5" x14ac:dyDescent="0.2">
      <c r="A185" s="29" t="s">
        <v>242</v>
      </c>
      <c r="B185" s="265" t="s">
        <v>52</v>
      </c>
      <c r="C185" s="312">
        <v>1.2</v>
      </c>
      <c r="D185" s="267">
        <v>21.29</v>
      </c>
      <c r="E185" s="267">
        <f t="shared" ref="E185:E189" si="18">ROUND(C185*D185,2)</f>
        <v>25.55</v>
      </c>
    </row>
    <row r="186" spans="1:5" x14ac:dyDescent="0.2">
      <c r="A186" s="29" t="s">
        <v>240</v>
      </c>
      <c r="B186" s="265" t="s">
        <v>52</v>
      </c>
      <c r="C186" s="266">
        <v>0.6</v>
      </c>
      <c r="D186" s="267">
        <v>17.07</v>
      </c>
      <c r="E186" s="267">
        <f t="shared" si="18"/>
        <v>10.24</v>
      </c>
    </row>
    <row r="187" spans="1:5" x14ac:dyDescent="0.2">
      <c r="A187" s="50" t="s">
        <v>119</v>
      </c>
      <c r="B187" s="268" t="s">
        <v>54</v>
      </c>
      <c r="C187" s="269">
        <v>5</v>
      </c>
      <c r="D187" s="270">
        <v>0.75</v>
      </c>
      <c r="E187" s="267">
        <f t="shared" si="18"/>
        <v>3.75</v>
      </c>
    </row>
    <row r="188" spans="1:5" x14ac:dyDescent="0.2">
      <c r="A188" s="50" t="s">
        <v>244</v>
      </c>
      <c r="B188" s="268" t="s">
        <v>53</v>
      </c>
      <c r="C188" s="269">
        <v>1.05</v>
      </c>
      <c r="D188" s="270">
        <v>43.9</v>
      </c>
      <c r="E188" s="267">
        <f t="shared" si="18"/>
        <v>46.1</v>
      </c>
    </row>
    <row r="189" spans="1:5" x14ac:dyDescent="0.2">
      <c r="A189" s="50" t="s">
        <v>120</v>
      </c>
      <c r="B189" s="268" t="s">
        <v>54</v>
      </c>
      <c r="C189" s="269">
        <v>1.2</v>
      </c>
      <c r="D189" s="270">
        <v>4.4800000000000004</v>
      </c>
      <c r="E189" s="267">
        <f t="shared" si="18"/>
        <v>5.38</v>
      </c>
    </row>
    <row r="190" spans="1:5" x14ac:dyDescent="0.2">
      <c r="A190" s="276" t="s">
        <v>204</v>
      </c>
      <c r="B190" s="277"/>
      <c r="C190" s="277"/>
      <c r="D190" s="278"/>
      <c r="E190" s="279">
        <f>SUM(E185:E189)</f>
        <v>91.02</v>
      </c>
    </row>
    <row r="191" spans="1:5" x14ac:dyDescent="0.2">
      <c r="A191" s="276" t="s">
        <v>393</v>
      </c>
      <c r="B191" s="277"/>
      <c r="C191" s="277"/>
      <c r="D191" s="278"/>
      <c r="E191" s="279">
        <f>E190*E5</f>
        <v>22.754999999999999</v>
      </c>
    </row>
    <row r="192" spans="1:5" x14ac:dyDescent="0.2">
      <c r="A192" s="276" t="s">
        <v>239</v>
      </c>
      <c r="B192" s="277"/>
      <c r="C192" s="277"/>
      <c r="D192" s="278"/>
      <c r="E192" s="280">
        <f>SUM(E190:E191)</f>
        <v>113.77499999999999</v>
      </c>
    </row>
    <row r="193" spans="1:5" x14ac:dyDescent="0.2">
      <c r="A193" s="281"/>
      <c r="B193" s="282"/>
      <c r="C193" s="282"/>
      <c r="D193" s="282"/>
      <c r="E193" s="283"/>
    </row>
    <row r="194" spans="1:5" x14ac:dyDescent="0.2">
      <c r="A194" s="284" t="s">
        <v>318</v>
      </c>
      <c r="B194" s="285"/>
      <c r="C194" s="285"/>
      <c r="D194" s="330" t="s">
        <v>56</v>
      </c>
      <c r="E194" s="286" t="s">
        <v>319</v>
      </c>
    </row>
    <row r="195" spans="1:5" x14ac:dyDescent="0.2">
      <c r="A195" s="287" t="s">
        <v>318</v>
      </c>
      <c r="B195" s="288" t="s">
        <v>56</v>
      </c>
      <c r="C195" s="327">
        <v>1.05</v>
      </c>
      <c r="D195" s="331">
        <v>10.6</v>
      </c>
      <c r="E195" s="267">
        <f>ROUND(C195*D195,2)</f>
        <v>11.13</v>
      </c>
    </row>
    <row r="196" spans="1:5" x14ac:dyDescent="0.2">
      <c r="A196" s="291" t="s">
        <v>320</v>
      </c>
      <c r="B196" s="292" t="s">
        <v>54</v>
      </c>
      <c r="C196" s="328">
        <v>0.5</v>
      </c>
      <c r="D196" s="332">
        <v>0.75</v>
      </c>
      <c r="E196" s="267">
        <f t="shared" ref="E196:E199" si="19">ROUND(C196*D196,2)</f>
        <v>0.38</v>
      </c>
    </row>
    <row r="197" spans="1:5" x14ac:dyDescent="0.2">
      <c r="A197" s="291" t="s">
        <v>120</v>
      </c>
      <c r="B197" s="292" t="s">
        <v>54</v>
      </c>
      <c r="C197" s="328">
        <v>0.1</v>
      </c>
      <c r="D197" s="332">
        <v>4.4800000000000004</v>
      </c>
      <c r="E197" s="267">
        <f t="shared" si="19"/>
        <v>0.45</v>
      </c>
    </row>
    <row r="198" spans="1:5" x14ac:dyDescent="0.2">
      <c r="A198" s="291" t="s">
        <v>205</v>
      </c>
      <c r="B198" s="292" t="s">
        <v>52</v>
      </c>
      <c r="C198" s="328">
        <v>0.15</v>
      </c>
      <c r="D198" s="332">
        <v>21.29</v>
      </c>
      <c r="E198" s="267">
        <f t="shared" si="19"/>
        <v>3.19</v>
      </c>
    </row>
    <row r="199" spans="1:5" x14ac:dyDescent="0.2">
      <c r="A199" s="296" t="s">
        <v>276</v>
      </c>
      <c r="B199" s="297" t="s">
        <v>52</v>
      </c>
      <c r="C199" s="329">
        <v>0.15</v>
      </c>
      <c r="D199" s="333">
        <v>17.07</v>
      </c>
      <c r="E199" s="267">
        <f t="shared" si="19"/>
        <v>2.56</v>
      </c>
    </row>
    <row r="200" spans="1:5" x14ac:dyDescent="0.2">
      <c r="A200" s="300" t="s">
        <v>204</v>
      </c>
      <c r="B200" s="301"/>
      <c r="C200" s="301"/>
      <c r="D200" s="301"/>
      <c r="E200" s="302">
        <f>SUM(E195:E199)</f>
        <v>17.71</v>
      </c>
    </row>
    <row r="201" spans="1:5" x14ac:dyDescent="0.2">
      <c r="A201" s="334" t="s">
        <v>393</v>
      </c>
      <c r="B201" s="334"/>
      <c r="C201" s="334"/>
      <c r="D201" s="334"/>
      <c r="E201" s="279">
        <f>E200*E5</f>
        <v>4.4275000000000002</v>
      </c>
    </row>
    <row r="202" spans="1:5" x14ac:dyDescent="0.2">
      <c r="A202" s="334" t="s">
        <v>239</v>
      </c>
      <c r="B202" s="334"/>
      <c r="C202" s="334"/>
      <c r="D202" s="334"/>
      <c r="E202" s="335">
        <f>SUM(E200:E201)</f>
        <v>22.137500000000003</v>
      </c>
    </row>
    <row r="203" spans="1:5" ht="25.5" x14ac:dyDescent="0.2">
      <c r="A203" s="336" t="s">
        <v>620</v>
      </c>
      <c r="B203" s="285"/>
      <c r="C203" s="285"/>
      <c r="D203" s="337" t="s">
        <v>53</v>
      </c>
      <c r="E203" s="338" t="s">
        <v>615</v>
      </c>
    </row>
    <row r="204" spans="1:5" x14ac:dyDescent="0.2">
      <c r="A204" s="287" t="s">
        <v>616</v>
      </c>
      <c r="B204" s="288" t="s">
        <v>59</v>
      </c>
      <c r="C204" s="327">
        <v>0.02</v>
      </c>
      <c r="D204" s="331">
        <v>51.21</v>
      </c>
      <c r="E204" s="267">
        <f>ROUND(C204*D204,2)</f>
        <v>1.02</v>
      </c>
    </row>
    <row r="205" spans="1:5" x14ac:dyDescent="0.2">
      <c r="A205" s="291" t="s">
        <v>617</v>
      </c>
      <c r="B205" s="292" t="s">
        <v>59</v>
      </c>
      <c r="C205" s="328">
        <v>0.02</v>
      </c>
      <c r="D205" s="332">
        <v>613.73</v>
      </c>
      <c r="E205" s="267">
        <f t="shared" ref="E205:E207" si="20">ROUND(C205*D205,2)</f>
        <v>12.27</v>
      </c>
    </row>
    <row r="206" spans="1:5" x14ac:dyDescent="0.2">
      <c r="A206" s="291" t="s">
        <v>618</v>
      </c>
      <c r="B206" s="292" t="s">
        <v>59</v>
      </c>
      <c r="C206" s="328">
        <v>7.0000000000000001E-3</v>
      </c>
      <c r="D206" s="332">
        <v>1385.06</v>
      </c>
      <c r="E206" s="267">
        <f t="shared" si="20"/>
        <v>9.6999999999999993</v>
      </c>
    </row>
    <row r="207" spans="1:5" x14ac:dyDescent="0.2">
      <c r="A207" s="291" t="s">
        <v>619</v>
      </c>
      <c r="B207" s="292" t="s">
        <v>53</v>
      </c>
      <c r="C207" s="328">
        <v>1</v>
      </c>
      <c r="D207" s="332">
        <v>84.03</v>
      </c>
      <c r="E207" s="267">
        <f t="shared" si="20"/>
        <v>84.03</v>
      </c>
    </row>
    <row r="208" spans="1:5" x14ac:dyDescent="0.2">
      <c r="A208" s="300" t="s">
        <v>204</v>
      </c>
      <c r="B208" s="301"/>
      <c r="C208" s="301"/>
      <c r="D208" s="301"/>
      <c r="E208" s="302">
        <f>SUM(E204:E207)</f>
        <v>107.02</v>
      </c>
    </row>
    <row r="209" spans="1:5" x14ac:dyDescent="0.2">
      <c r="A209" s="334" t="s">
        <v>393</v>
      </c>
      <c r="B209" s="334"/>
      <c r="C209" s="334"/>
      <c r="D209" s="334"/>
      <c r="E209" s="279">
        <f>E208*E5</f>
        <v>26.754999999999999</v>
      </c>
    </row>
    <row r="210" spans="1:5" x14ac:dyDescent="0.2">
      <c r="A210" s="334" t="s">
        <v>239</v>
      </c>
      <c r="B210" s="334"/>
      <c r="C210" s="334"/>
      <c r="D210" s="334"/>
      <c r="E210" s="335">
        <f>SUM(E208:E209)</f>
        <v>133.77500000000001</v>
      </c>
    </row>
    <row r="211" spans="1:5" x14ac:dyDescent="0.2">
      <c r="A211" s="303" t="s">
        <v>84</v>
      </c>
      <c r="B211" s="304"/>
      <c r="C211" s="304"/>
      <c r="D211" s="304"/>
      <c r="E211" s="305"/>
    </row>
    <row r="212" spans="1:5" x14ac:dyDescent="0.2">
      <c r="A212" s="257" t="s">
        <v>124</v>
      </c>
      <c r="B212" s="258"/>
      <c r="C212" s="258"/>
      <c r="D212" s="259" t="s">
        <v>53</v>
      </c>
      <c r="E212" s="260" t="s">
        <v>125</v>
      </c>
    </row>
    <row r="213" spans="1:5" x14ac:dyDescent="0.2">
      <c r="A213" s="29" t="s">
        <v>246</v>
      </c>
      <c r="B213" s="265" t="s">
        <v>52</v>
      </c>
      <c r="C213" s="312">
        <v>0.9</v>
      </c>
      <c r="D213" s="267">
        <v>21.1</v>
      </c>
      <c r="E213" s="267">
        <f t="shared" ref="E213:E216" si="21">ROUND(C213*D213,2)</f>
        <v>18.989999999999998</v>
      </c>
    </row>
    <row r="214" spans="1:5" x14ac:dyDescent="0.2">
      <c r="A214" s="29" t="s">
        <v>394</v>
      </c>
      <c r="B214" s="265" t="s">
        <v>52</v>
      </c>
      <c r="C214" s="266">
        <v>0.9</v>
      </c>
      <c r="D214" s="267">
        <v>17.02</v>
      </c>
      <c r="E214" s="267">
        <f t="shared" si="21"/>
        <v>15.32</v>
      </c>
    </row>
    <row r="215" spans="1:5" x14ac:dyDescent="0.2">
      <c r="A215" s="50" t="s">
        <v>126</v>
      </c>
      <c r="B215" s="268" t="s">
        <v>55</v>
      </c>
      <c r="C215" s="269">
        <v>0.1</v>
      </c>
      <c r="D215" s="270">
        <v>144</v>
      </c>
      <c r="E215" s="267">
        <f t="shared" si="21"/>
        <v>14.4</v>
      </c>
    </row>
    <row r="216" spans="1:5" x14ac:dyDescent="0.2">
      <c r="A216" s="50" t="s">
        <v>50</v>
      </c>
      <c r="B216" s="268" t="s">
        <v>54</v>
      </c>
      <c r="C216" s="269">
        <v>0.2</v>
      </c>
      <c r="D216" s="270">
        <v>16.829999999999998</v>
      </c>
      <c r="E216" s="267">
        <f t="shared" si="21"/>
        <v>3.37</v>
      </c>
    </row>
    <row r="217" spans="1:5" x14ac:dyDescent="0.2">
      <c r="A217" s="276" t="s">
        <v>204</v>
      </c>
      <c r="B217" s="277"/>
      <c r="C217" s="277"/>
      <c r="D217" s="278"/>
      <c r="E217" s="279">
        <f>SUM(E213:E216)</f>
        <v>52.08</v>
      </c>
    </row>
    <row r="218" spans="1:5" x14ac:dyDescent="0.2">
      <c r="A218" s="276" t="s">
        <v>393</v>
      </c>
      <c r="B218" s="277"/>
      <c r="C218" s="277"/>
      <c r="D218" s="278"/>
      <c r="E218" s="279">
        <f>E217*E5</f>
        <v>13.02</v>
      </c>
    </row>
    <row r="219" spans="1:5" x14ac:dyDescent="0.2">
      <c r="A219" s="276" t="s">
        <v>239</v>
      </c>
      <c r="B219" s="277"/>
      <c r="C219" s="277"/>
      <c r="D219" s="278"/>
      <c r="E219" s="280">
        <f>SUM(E217:E218)</f>
        <v>65.099999999999994</v>
      </c>
    </row>
    <row r="220" spans="1:5" x14ac:dyDescent="0.2">
      <c r="A220" s="276"/>
      <c r="B220" s="277"/>
      <c r="C220" s="277"/>
      <c r="D220" s="277"/>
      <c r="E220" s="283"/>
    </row>
    <row r="221" spans="1:5" x14ac:dyDescent="0.2">
      <c r="A221" s="257" t="s">
        <v>127</v>
      </c>
      <c r="B221" s="258"/>
      <c r="C221" s="258"/>
      <c r="D221" s="259" t="s">
        <v>53</v>
      </c>
      <c r="E221" s="260" t="s">
        <v>128</v>
      </c>
    </row>
    <row r="222" spans="1:5" x14ac:dyDescent="0.2">
      <c r="A222" s="29" t="s">
        <v>246</v>
      </c>
      <c r="B222" s="265" t="s">
        <v>52</v>
      </c>
      <c r="C222" s="312">
        <v>0.3</v>
      </c>
      <c r="D222" s="267">
        <v>21.1</v>
      </c>
      <c r="E222" s="267">
        <f t="shared" ref="E222:E224" si="22">ROUND(C222*D222,2)</f>
        <v>6.33</v>
      </c>
    </row>
    <row r="223" spans="1:5" x14ac:dyDescent="0.2">
      <c r="A223" s="29" t="s">
        <v>394</v>
      </c>
      <c r="B223" s="265" t="s">
        <v>52</v>
      </c>
      <c r="C223" s="266">
        <v>0.3</v>
      </c>
      <c r="D223" s="267">
        <v>17.02</v>
      </c>
      <c r="E223" s="267">
        <f t="shared" si="22"/>
        <v>5.1100000000000003</v>
      </c>
    </row>
    <row r="224" spans="1:5" x14ac:dyDescent="0.2">
      <c r="A224" s="50" t="s">
        <v>127</v>
      </c>
      <c r="B224" s="268" t="s">
        <v>53</v>
      </c>
      <c r="C224" s="269">
        <v>1</v>
      </c>
      <c r="D224" s="270">
        <v>30.95</v>
      </c>
      <c r="E224" s="267">
        <f t="shared" si="22"/>
        <v>30.95</v>
      </c>
    </row>
    <row r="225" spans="1:5" x14ac:dyDescent="0.2">
      <c r="A225" s="276" t="s">
        <v>204</v>
      </c>
      <c r="B225" s="277"/>
      <c r="C225" s="277"/>
      <c r="D225" s="278"/>
      <c r="E225" s="279">
        <f>SUM(E222:E224)</f>
        <v>42.39</v>
      </c>
    </row>
    <row r="226" spans="1:5" x14ac:dyDescent="0.2">
      <c r="A226" s="276" t="s">
        <v>393</v>
      </c>
      <c r="B226" s="277"/>
      <c r="C226" s="277"/>
      <c r="D226" s="278"/>
      <c r="E226" s="279">
        <f>E225*E5</f>
        <v>10.5975</v>
      </c>
    </row>
    <row r="227" spans="1:5" x14ac:dyDescent="0.2">
      <c r="A227" s="276" t="s">
        <v>239</v>
      </c>
      <c r="B227" s="277"/>
      <c r="C227" s="277"/>
      <c r="D227" s="278"/>
      <c r="E227" s="280">
        <f>SUM(E225:E226)</f>
        <v>52.987499999999997</v>
      </c>
    </row>
    <row r="228" spans="1:5" x14ac:dyDescent="0.2">
      <c r="A228" s="303" t="s">
        <v>85</v>
      </c>
      <c r="B228" s="304"/>
      <c r="C228" s="304"/>
      <c r="D228" s="304"/>
      <c r="E228" s="305"/>
    </row>
    <row r="229" spans="1:5" x14ac:dyDescent="0.2">
      <c r="A229" s="257" t="s">
        <v>129</v>
      </c>
      <c r="B229" s="258"/>
      <c r="C229" s="258"/>
      <c r="D229" s="259" t="s">
        <v>251</v>
      </c>
      <c r="E229" s="260" t="s">
        <v>137</v>
      </c>
    </row>
    <row r="230" spans="1:5" x14ac:dyDescent="0.2">
      <c r="A230" s="29" t="s">
        <v>398</v>
      </c>
      <c r="B230" s="265" t="s">
        <v>52</v>
      </c>
      <c r="C230" s="312">
        <v>8</v>
      </c>
      <c r="D230" s="267">
        <v>16.59</v>
      </c>
      <c r="E230" s="267">
        <f t="shared" ref="E230:E237" si="23">ROUND(C230*D230,2)</f>
        <v>132.72</v>
      </c>
    </row>
    <row r="231" spans="1:5" x14ac:dyDescent="0.2">
      <c r="A231" s="29" t="s">
        <v>397</v>
      </c>
      <c r="B231" s="265" t="s">
        <v>52</v>
      </c>
      <c r="C231" s="266">
        <v>6</v>
      </c>
      <c r="D231" s="267">
        <v>20.68</v>
      </c>
      <c r="E231" s="267">
        <f t="shared" si="23"/>
        <v>124.08</v>
      </c>
    </row>
    <row r="232" spans="1:5" x14ac:dyDescent="0.2">
      <c r="A232" s="50" t="s">
        <v>130</v>
      </c>
      <c r="B232" s="268" t="s">
        <v>71</v>
      </c>
      <c r="C232" s="269">
        <v>0.75</v>
      </c>
      <c r="D232" s="270">
        <v>5.5</v>
      </c>
      <c r="E232" s="267">
        <f t="shared" si="23"/>
        <v>4.13</v>
      </c>
    </row>
    <row r="233" spans="1:5" x14ac:dyDescent="0.2">
      <c r="A233" s="50" t="s">
        <v>131</v>
      </c>
      <c r="B233" s="268" t="s">
        <v>71</v>
      </c>
      <c r="C233" s="269">
        <v>1</v>
      </c>
      <c r="D233" s="270">
        <v>2</v>
      </c>
      <c r="E233" s="267">
        <f t="shared" si="23"/>
        <v>2</v>
      </c>
    </row>
    <row r="234" spans="1:5" x14ac:dyDescent="0.2">
      <c r="A234" s="50" t="s">
        <v>133</v>
      </c>
      <c r="B234" s="268" t="s">
        <v>71</v>
      </c>
      <c r="C234" s="269">
        <v>2</v>
      </c>
      <c r="D234" s="270">
        <v>3.45</v>
      </c>
      <c r="E234" s="267">
        <f t="shared" si="23"/>
        <v>6.9</v>
      </c>
    </row>
    <row r="235" spans="1:5" x14ac:dyDescent="0.2">
      <c r="A235" s="50" t="s">
        <v>134</v>
      </c>
      <c r="B235" s="268" t="s">
        <v>56</v>
      </c>
      <c r="C235" s="269">
        <v>3</v>
      </c>
      <c r="D235" s="270">
        <v>37.29</v>
      </c>
      <c r="E235" s="267">
        <f t="shared" si="23"/>
        <v>111.87</v>
      </c>
    </row>
    <row r="236" spans="1:5" x14ac:dyDescent="0.2">
      <c r="A236" s="50" t="s">
        <v>135</v>
      </c>
      <c r="B236" s="268" t="s">
        <v>71</v>
      </c>
      <c r="C236" s="269">
        <v>0.75</v>
      </c>
      <c r="D236" s="270">
        <v>4.75</v>
      </c>
      <c r="E236" s="267">
        <f t="shared" si="23"/>
        <v>3.56</v>
      </c>
    </row>
    <row r="237" spans="1:5" x14ac:dyDescent="0.2">
      <c r="A237" s="50" t="s">
        <v>132</v>
      </c>
      <c r="B237" s="268" t="s">
        <v>56</v>
      </c>
      <c r="C237" s="269">
        <v>9</v>
      </c>
      <c r="D237" s="270">
        <v>8.98</v>
      </c>
      <c r="E237" s="267">
        <f t="shared" si="23"/>
        <v>80.819999999999993</v>
      </c>
    </row>
    <row r="238" spans="1:5" x14ac:dyDescent="0.2">
      <c r="A238" s="276" t="s">
        <v>204</v>
      </c>
      <c r="B238" s="277"/>
      <c r="C238" s="277"/>
      <c r="D238" s="278"/>
      <c r="E238" s="279">
        <f>SUM(E230:E237)</f>
        <v>466.08</v>
      </c>
    </row>
    <row r="239" spans="1:5" x14ac:dyDescent="0.2">
      <c r="A239" s="276" t="s">
        <v>393</v>
      </c>
      <c r="B239" s="277"/>
      <c r="C239" s="277"/>
      <c r="D239" s="278"/>
      <c r="E239" s="279">
        <f>E238*E5</f>
        <v>116.52</v>
      </c>
    </row>
    <row r="240" spans="1:5" x14ac:dyDescent="0.2">
      <c r="A240" s="276" t="s">
        <v>239</v>
      </c>
      <c r="B240" s="277"/>
      <c r="C240" s="277"/>
      <c r="D240" s="278"/>
      <c r="E240" s="280">
        <f>SUM(E238:E239)</f>
        <v>582.6</v>
      </c>
    </row>
    <row r="241" spans="1:5" x14ac:dyDescent="0.2">
      <c r="A241" s="281"/>
      <c r="B241" s="282"/>
      <c r="C241" s="282"/>
      <c r="D241" s="282"/>
      <c r="E241" s="283"/>
    </row>
    <row r="242" spans="1:5" x14ac:dyDescent="0.2">
      <c r="A242" s="257" t="s">
        <v>138</v>
      </c>
      <c r="B242" s="258"/>
      <c r="C242" s="258"/>
      <c r="D242" s="259" t="s">
        <v>136</v>
      </c>
      <c r="E242" s="260" t="s">
        <v>186</v>
      </c>
    </row>
    <row r="243" spans="1:5" x14ac:dyDescent="0.2">
      <c r="A243" s="29" t="s">
        <v>398</v>
      </c>
      <c r="B243" s="265" t="s">
        <v>52</v>
      </c>
      <c r="C243" s="312">
        <v>8</v>
      </c>
      <c r="D243" s="267">
        <v>16.59</v>
      </c>
      <c r="E243" s="267">
        <f t="shared" ref="E243:E252" si="24">ROUND(C243*D243,2)</f>
        <v>132.72</v>
      </c>
    </row>
    <row r="244" spans="1:5" x14ac:dyDescent="0.2">
      <c r="A244" s="29" t="s">
        <v>397</v>
      </c>
      <c r="B244" s="265" t="s">
        <v>52</v>
      </c>
      <c r="C244" s="266">
        <v>8</v>
      </c>
      <c r="D244" s="267">
        <v>20.68</v>
      </c>
      <c r="E244" s="267">
        <f t="shared" si="24"/>
        <v>165.44</v>
      </c>
    </row>
    <row r="245" spans="1:5" x14ac:dyDescent="0.2">
      <c r="A245" s="50" t="s">
        <v>139</v>
      </c>
      <c r="B245" s="268" t="s">
        <v>71</v>
      </c>
      <c r="C245" s="269">
        <v>0.25</v>
      </c>
      <c r="D245" s="270">
        <v>12.78</v>
      </c>
      <c r="E245" s="267">
        <f t="shared" si="24"/>
        <v>3.2</v>
      </c>
    </row>
    <row r="246" spans="1:5" x14ac:dyDescent="0.2">
      <c r="A246" s="50" t="s">
        <v>140</v>
      </c>
      <c r="B246" s="268" t="s">
        <v>71</v>
      </c>
      <c r="C246" s="269">
        <v>0.25</v>
      </c>
      <c r="D246" s="270">
        <v>11.2</v>
      </c>
      <c r="E246" s="267">
        <f t="shared" si="24"/>
        <v>2.8</v>
      </c>
    </row>
    <row r="247" spans="1:5" x14ac:dyDescent="0.2">
      <c r="A247" s="50" t="s">
        <v>141</v>
      </c>
      <c r="B247" s="268" t="s">
        <v>71</v>
      </c>
      <c r="C247" s="269">
        <v>0.5</v>
      </c>
      <c r="D247" s="270">
        <v>5.9</v>
      </c>
      <c r="E247" s="267">
        <f t="shared" si="24"/>
        <v>2.95</v>
      </c>
    </row>
    <row r="248" spans="1:5" x14ac:dyDescent="0.2">
      <c r="A248" s="50" t="s">
        <v>142</v>
      </c>
      <c r="B248" s="268" t="s">
        <v>71</v>
      </c>
      <c r="C248" s="269">
        <v>0.25</v>
      </c>
      <c r="D248" s="270">
        <v>26.3</v>
      </c>
      <c r="E248" s="267">
        <f t="shared" si="24"/>
        <v>6.58</v>
      </c>
    </row>
    <row r="249" spans="1:5" x14ac:dyDescent="0.2">
      <c r="A249" s="50" t="s">
        <v>143</v>
      </c>
      <c r="B249" s="268" t="s">
        <v>71</v>
      </c>
      <c r="C249" s="269">
        <v>0.25</v>
      </c>
      <c r="D249" s="270">
        <v>24.7</v>
      </c>
      <c r="E249" s="267">
        <f t="shared" si="24"/>
        <v>6.18</v>
      </c>
    </row>
    <row r="250" spans="1:5" x14ac:dyDescent="0.2">
      <c r="A250" s="50" t="s">
        <v>145</v>
      </c>
      <c r="B250" s="268" t="s">
        <v>56</v>
      </c>
      <c r="C250" s="269">
        <v>1.5</v>
      </c>
      <c r="D250" s="270">
        <v>12.3</v>
      </c>
      <c r="E250" s="267">
        <f t="shared" si="24"/>
        <v>18.45</v>
      </c>
    </row>
    <row r="251" spans="1:5" x14ac:dyDescent="0.2">
      <c r="A251" s="50" t="s">
        <v>146</v>
      </c>
      <c r="B251" s="268" t="s">
        <v>71</v>
      </c>
      <c r="C251" s="269">
        <v>0.5</v>
      </c>
      <c r="D251" s="270">
        <v>35.200000000000003</v>
      </c>
      <c r="E251" s="267">
        <f t="shared" si="24"/>
        <v>17.600000000000001</v>
      </c>
    </row>
    <row r="252" spans="1:5" x14ac:dyDescent="0.2">
      <c r="A252" s="50" t="s">
        <v>144</v>
      </c>
      <c r="B252" s="268" t="s">
        <v>56</v>
      </c>
      <c r="C252" s="269">
        <v>4</v>
      </c>
      <c r="D252" s="270">
        <v>8.11</v>
      </c>
      <c r="E252" s="267">
        <f t="shared" si="24"/>
        <v>32.44</v>
      </c>
    </row>
    <row r="253" spans="1:5" x14ac:dyDescent="0.2">
      <c r="A253" s="276" t="s">
        <v>204</v>
      </c>
      <c r="B253" s="277"/>
      <c r="C253" s="277"/>
      <c r="D253" s="278"/>
      <c r="E253" s="279">
        <f>SUM(E243:E252)</f>
        <v>388.35999999999996</v>
      </c>
    </row>
    <row r="254" spans="1:5" x14ac:dyDescent="0.2">
      <c r="A254" s="276" t="s">
        <v>393</v>
      </c>
      <c r="B254" s="277"/>
      <c r="C254" s="277"/>
      <c r="D254" s="278"/>
      <c r="E254" s="279">
        <f>E253*E5</f>
        <v>97.089999999999989</v>
      </c>
    </row>
    <row r="255" spans="1:5" x14ac:dyDescent="0.2">
      <c r="A255" s="276" t="s">
        <v>239</v>
      </c>
      <c r="B255" s="277"/>
      <c r="C255" s="277"/>
      <c r="D255" s="278"/>
      <c r="E255" s="280">
        <f>SUM(E253:E254)</f>
        <v>485.44999999999993</v>
      </c>
    </row>
    <row r="256" spans="1:5" x14ac:dyDescent="0.2">
      <c r="A256" s="281"/>
      <c r="B256" s="282"/>
      <c r="C256" s="282"/>
      <c r="D256" s="282"/>
      <c r="E256" s="283"/>
    </row>
    <row r="257" spans="1:5" x14ac:dyDescent="0.2">
      <c r="A257" s="257" t="s">
        <v>147</v>
      </c>
      <c r="B257" s="258"/>
      <c r="C257" s="258"/>
      <c r="D257" s="259" t="s">
        <v>71</v>
      </c>
      <c r="E257" s="260" t="s">
        <v>148</v>
      </c>
    </row>
    <row r="258" spans="1:5" x14ac:dyDescent="0.2">
      <c r="A258" s="29" t="s">
        <v>398</v>
      </c>
      <c r="B258" s="265" t="s">
        <v>52</v>
      </c>
      <c r="C258" s="312">
        <v>4.2</v>
      </c>
      <c r="D258" s="267">
        <v>16.59</v>
      </c>
      <c r="E258" s="267">
        <f t="shared" ref="E258:E267" si="25">ROUND(C258*D258,2)</f>
        <v>69.680000000000007</v>
      </c>
    </row>
    <row r="259" spans="1:5" x14ac:dyDescent="0.2">
      <c r="A259" s="29" t="s">
        <v>397</v>
      </c>
      <c r="B259" s="265" t="s">
        <v>52</v>
      </c>
      <c r="C259" s="266">
        <v>4.2</v>
      </c>
      <c r="D259" s="267">
        <v>20.68</v>
      </c>
      <c r="E259" s="267">
        <f t="shared" si="25"/>
        <v>86.86</v>
      </c>
    </row>
    <row r="260" spans="1:5" x14ac:dyDescent="0.2">
      <c r="A260" s="50" t="s">
        <v>149</v>
      </c>
      <c r="B260" s="268" t="s">
        <v>71</v>
      </c>
      <c r="C260" s="269">
        <v>1</v>
      </c>
      <c r="D260" s="270">
        <v>38.299999999999997</v>
      </c>
      <c r="E260" s="267">
        <f t="shared" si="25"/>
        <v>38.299999999999997</v>
      </c>
    </row>
    <row r="261" spans="1:5" x14ac:dyDescent="0.2">
      <c r="A261" s="50" t="s">
        <v>150</v>
      </c>
      <c r="B261" s="268" t="s">
        <v>71</v>
      </c>
      <c r="C261" s="269">
        <v>1</v>
      </c>
      <c r="D261" s="270">
        <v>7.5</v>
      </c>
      <c r="E261" s="267">
        <f t="shared" si="25"/>
        <v>7.5</v>
      </c>
    </row>
    <row r="262" spans="1:5" x14ac:dyDescent="0.2">
      <c r="A262" s="50" t="s">
        <v>151</v>
      </c>
      <c r="B262" s="268" t="s">
        <v>71</v>
      </c>
      <c r="C262" s="269">
        <v>1</v>
      </c>
      <c r="D262" s="270">
        <v>37.07</v>
      </c>
      <c r="E262" s="267">
        <f t="shared" si="25"/>
        <v>37.07</v>
      </c>
    </row>
    <row r="263" spans="1:5" x14ac:dyDescent="0.2">
      <c r="A263" s="50" t="s">
        <v>152</v>
      </c>
      <c r="B263" s="268" t="s">
        <v>71</v>
      </c>
      <c r="C263" s="269">
        <v>2</v>
      </c>
      <c r="D263" s="270">
        <v>3.77</v>
      </c>
      <c r="E263" s="267">
        <f t="shared" si="25"/>
        <v>7.54</v>
      </c>
    </row>
    <row r="264" spans="1:5" x14ac:dyDescent="0.2">
      <c r="A264" s="50" t="s">
        <v>153</v>
      </c>
      <c r="B264" s="268" t="s">
        <v>71</v>
      </c>
      <c r="C264" s="269">
        <v>1</v>
      </c>
      <c r="D264" s="270">
        <v>3.2</v>
      </c>
      <c r="E264" s="267">
        <f t="shared" si="25"/>
        <v>3.2</v>
      </c>
    </row>
    <row r="265" spans="1:5" x14ac:dyDescent="0.2">
      <c r="A265" s="50" t="s">
        <v>154</v>
      </c>
      <c r="B265" s="268" t="s">
        <v>157</v>
      </c>
      <c r="C265" s="269">
        <v>8.9999999999999993E-3</v>
      </c>
      <c r="D265" s="270">
        <v>9</v>
      </c>
      <c r="E265" s="267">
        <f t="shared" si="25"/>
        <v>0.08</v>
      </c>
    </row>
    <row r="266" spans="1:5" x14ac:dyDescent="0.2">
      <c r="A266" s="50" t="s">
        <v>155</v>
      </c>
      <c r="B266" s="268" t="s">
        <v>62</v>
      </c>
      <c r="C266" s="269">
        <v>2.9999999999999997E-4</v>
      </c>
      <c r="D266" s="270">
        <v>49.9</v>
      </c>
      <c r="E266" s="267">
        <f t="shared" si="25"/>
        <v>0.01</v>
      </c>
    </row>
    <row r="267" spans="1:5" x14ac:dyDescent="0.2">
      <c r="A267" s="50" t="s">
        <v>156</v>
      </c>
      <c r="B267" s="268" t="s">
        <v>71</v>
      </c>
      <c r="C267" s="269">
        <v>1</v>
      </c>
      <c r="D267" s="270">
        <v>329.99</v>
      </c>
      <c r="E267" s="267">
        <f t="shared" si="25"/>
        <v>329.99</v>
      </c>
    </row>
    <row r="268" spans="1:5" x14ac:dyDescent="0.2">
      <c r="A268" s="276" t="s">
        <v>204</v>
      </c>
      <c r="B268" s="277"/>
      <c r="C268" s="277"/>
      <c r="D268" s="278"/>
      <c r="E268" s="279">
        <f>SUM(E258:E267)</f>
        <v>580.23</v>
      </c>
    </row>
    <row r="269" spans="1:5" x14ac:dyDescent="0.2">
      <c r="A269" s="276" t="s">
        <v>399</v>
      </c>
      <c r="B269" s="277"/>
      <c r="C269" s="277"/>
      <c r="D269" s="278"/>
      <c r="E269" s="279">
        <f>E268*E5</f>
        <v>145.0575</v>
      </c>
    </row>
    <row r="270" spans="1:5" x14ac:dyDescent="0.2">
      <c r="A270" s="276" t="s">
        <v>239</v>
      </c>
      <c r="B270" s="277"/>
      <c r="C270" s="277"/>
      <c r="D270" s="278"/>
      <c r="E270" s="280">
        <f>SUM(E268:E269)</f>
        <v>725.28750000000002</v>
      </c>
    </row>
    <row r="271" spans="1:5" x14ac:dyDescent="0.2">
      <c r="A271" s="281"/>
      <c r="B271" s="282"/>
      <c r="C271" s="282"/>
      <c r="D271" s="282"/>
      <c r="E271" s="283"/>
    </row>
    <row r="272" spans="1:5" x14ac:dyDescent="0.2">
      <c r="A272" s="257" t="s">
        <v>247</v>
      </c>
      <c r="B272" s="258"/>
      <c r="C272" s="258"/>
      <c r="D272" s="259" t="s">
        <v>71</v>
      </c>
      <c r="E272" s="260" t="s">
        <v>248</v>
      </c>
    </row>
    <row r="273" spans="1:5" x14ac:dyDescent="0.2">
      <c r="A273" s="29" t="s">
        <v>398</v>
      </c>
      <c r="B273" s="265" t="s">
        <v>52</v>
      </c>
      <c r="C273" s="312">
        <v>3.8</v>
      </c>
      <c r="D273" s="267">
        <v>16.59</v>
      </c>
      <c r="E273" s="267">
        <f t="shared" ref="E273:E279" si="26">ROUND(C273*D273,2)</f>
        <v>63.04</v>
      </c>
    </row>
    <row r="274" spans="1:5" x14ac:dyDescent="0.2">
      <c r="A274" s="29" t="s">
        <v>397</v>
      </c>
      <c r="B274" s="265" t="s">
        <v>52</v>
      </c>
      <c r="C274" s="266">
        <v>3.8</v>
      </c>
      <c r="D274" s="267">
        <v>20.68</v>
      </c>
      <c r="E274" s="267">
        <f t="shared" si="26"/>
        <v>78.58</v>
      </c>
    </row>
    <row r="275" spans="1:5" x14ac:dyDescent="0.2">
      <c r="A275" s="50" t="s">
        <v>158</v>
      </c>
      <c r="B275" s="268" t="s">
        <v>71</v>
      </c>
      <c r="C275" s="269">
        <v>1</v>
      </c>
      <c r="D275" s="270">
        <v>84.43</v>
      </c>
      <c r="E275" s="267">
        <f t="shared" si="26"/>
        <v>84.43</v>
      </c>
    </row>
    <row r="276" spans="1:5" x14ac:dyDescent="0.2">
      <c r="A276" s="50" t="s">
        <v>249</v>
      </c>
      <c r="B276" s="268" t="s">
        <v>71</v>
      </c>
      <c r="C276" s="269">
        <v>1</v>
      </c>
      <c r="D276" s="270">
        <v>144.99</v>
      </c>
      <c r="E276" s="267">
        <f t="shared" si="26"/>
        <v>144.99</v>
      </c>
    </row>
    <row r="277" spans="1:5" x14ac:dyDescent="0.2">
      <c r="A277" s="50" t="s">
        <v>250</v>
      </c>
      <c r="B277" s="268" t="s">
        <v>71</v>
      </c>
      <c r="C277" s="269">
        <v>1</v>
      </c>
      <c r="D277" s="270">
        <v>173</v>
      </c>
      <c r="E277" s="267">
        <f t="shared" si="26"/>
        <v>173</v>
      </c>
    </row>
    <row r="278" spans="1:5" x14ac:dyDescent="0.2">
      <c r="A278" s="50" t="s">
        <v>159</v>
      </c>
      <c r="B278" s="268" t="s">
        <v>71</v>
      </c>
      <c r="C278" s="269">
        <v>1</v>
      </c>
      <c r="D278" s="270">
        <v>53.7</v>
      </c>
      <c r="E278" s="267">
        <f t="shared" si="26"/>
        <v>53.7</v>
      </c>
    </row>
    <row r="279" spans="1:5" x14ac:dyDescent="0.2">
      <c r="A279" s="50" t="s">
        <v>160</v>
      </c>
      <c r="B279" s="268" t="s">
        <v>56</v>
      </c>
      <c r="C279" s="269">
        <v>2.88</v>
      </c>
      <c r="D279" s="270">
        <v>11.08</v>
      </c>
      <c r="E279" s="267">
        <f t="shared" si="26"/>
        <v>31.91</v>
      </c>
    </row>
    <row r="280" spans="1:5" x14ac:dyDescent="0.2">
      <c r="A280" s="276" t="s">
        <v>204</v>
      </c>
      <c r="B280" s="277"/>
      <c r="C280" s="277"/>
      <c r="D280" s="278"/>
      <c r="E280" s="279">
        <f>SUM(E273:E279)</f>
        <v>629.65</v>
      </c>
    </row>
    <row r="281" spans="1:5" x14ac:dyDescent="0.2">
      <c r="A281" s="276" t="s">
        <v>393</v>
      </c>
      <c r="B281" s="277"/>
      <c r="C281" s="277"/>
      <c r="D281" s="278"/>
      <c r="E281" s="279">
        <f>E280*E5</f>
        <v>157.41249999999999</v>
      </c>
    </row>
    <row r="282" spans="1:5" x14ac:dyDescent="0.2">
      <c r="A282" s="276" t="s">
        <v>239</v>
      </c>
      <c r="B282" s="277"/>
      <c r="C282" s="277"/>
      <c r="D282" s="278"/>
      <c r="E282" s="280">
        <f>SUM(E280:E281)</f>
        <v>787.0625</v>
      </c>
    </row>
    <row r="283" spans="1:5" x14ac:dyDescent="0.2">
      <c r="A283" s="281"/>
      <c r="B283" s="282"/>
      <c r="C283" s="282"/>
      <c r="D283" s="282"/>
      <c r="E283" s="283"/>
    </row>
    <row r="284" spans="1:5" x14ac:dyDescent="0.2">
      <c r="A284" s="257" t="s">
        <v>563</v>
      </c>
      <c r="B284" s="258"/>
      <c r="C284" s="258"/>
      <c r="D284" s="259" t="s">
        <v>71</v>
      </c>
      <c r="E284" s="260" t="s">
        <v>562</v>
      </c>
    </row>
    <row r="285" spans="1:5" x14ac:dyDescent="0.2">
      <c r="A285" s="29" t="s">
        <v>565</v>
      </c>
      <c r="B285" s="265" t="s">
        <v>71</v>
      </c>
      <c r="C285" s="312">
        <v>1</v>
      </c>
      <c r="D285" s="267">
        <v>37</v>
      </c>
      <c r="E285" s="267">
        <f t="shared" ref="E285:E291" si="27">ROUND(C285*D285,2)</f>
        <v>37</v>
      </c>
    </row>
    <row r="286" spans="1:5" x14ac:dyDescent="0.2">
      <c r="A286" s="29" t="s">
        <v>160</v>
      </c>
      <c r="B286" s="265" t="s">
        <v>56</v>
      </c>
      <c r="C286" s="266">
        <v>2</v>
      </c>
      <c r="D286" s="267">
        <v>11.08</v>
      </c>
      <c r="E286" s="267">
        <f t="shared" si="27"/>
        <v>22.16</v>
      </c>
    </row>
    <row r="287" spans="1:5" x14ac:dyDescent="0.2">
      <c r="A287" s="50" t="s">
        <v>564</v>
      </c>
      <c r="B287" s="268" t="s">
        <v>71</v>
      </c>
      <c r="C287" s="269">
        <v>1</v>
      </c>
      <c r="D287" s="270">
        <v>60</v>
      </c>
      <c r="E287" s="267">
        <f t="shared" si="27"/>
        <v>60</v>
      </c>
    </row>
    <row r="288" spans="1:5" x14ac:dyDescent="0.2">
      <c r="A288" s="50" t="s">
        <v>566</v>
      </c>
      <c r="B288" s="268" t="s">
        <v>71</v>
      </c>
      <c r="C288" s="269">
        <v>1</v>
      </c>
      <c r="D288" s="270">
        <v>749.15</v>
      </c>
      <c r="E288" s="267">
        <f t="shared" si="27"/>
        <v>749.15</v>
      </c>
    </row>
    <row r="289" spans="1:5" x14ac:dyDescent="0.2">
      <c r="A289" s="50" t="s">
        <v>567</v>
      </c>
      <c r="B289" s="268" t="s">
        <v>71</v>
      </c>
      <c r="C289" s="269">
        <v>1</v>
      </c>
      <c r="D289" s="270">
        <v>142.4</v>
      </c>
      <c r="E289" s="267">
        <f t="shared" si="27"/>
        <v>142.4</v>
      </c>
    </row>
    <row r="290" spans="1:5" x14ac:dyDescent="0.2">
      <c r="A290" s="50" t="s">
        <v>398</v>
      </c>
      <c r="B290" s="268" t="s">
        <v>52</v>
      </c>
      <c r="C290" s="269">
        <v>2.8</v>
      </c>
      <c r="D290" s="270">
        <v>16.59</v>
      </c>
      <c r="E290" s="267">
        <f t="shared" si="27"/>
        <v>46.45</v>
      </c>
    </row>
    <row r="291" spans="1:5" x14ac:dyDescent="0.2">
      <c r="A291" s="50" t="s">
        <v>397</v>
      </c>
      <c r="B291" s="268" t="s">
        <v>52</v>
      </c>
      <c r="C291" s="269">
        <v>2.8</v>
      </c>
      <c r="D291" s="270">
        <v>20.68</v>
      </c>
      <c r="E291" s="267">
        <f t="shared" si="27"/>
        <v>57.9</v>
      </c>
    </row>
    <row r="292" spans="1:5" x14ac:dyDescent="0.2">
      <c r="A292" s="276" t="s">
        <v>204</v>
      </c>
      <c r="B292" s="277"/>
      <c r="C292" s="277"/>
      <c r="D292" s="278"/>
      <c r="E292" s="279">
        <f>SUM(E285:E291)</f>
        <v>1115.06</v>
      </c>
    </row>
    <row r="293" spans="1:5" x14ac:dyDescent="0.2">
      <c r="A293" s="276" t="s">
        <v>393</v>
      </c>
      <c r="B293" s="277"/>
      <c r="C293" s="277"/>
      <c r="D293" s="278"/>
      <c r="E293" s="279">
        <f>E292*E5</f>
        <v>278.76499999999999</v>
      </c>
    </row>
    <row r="294" spans="1:5" x14ac:dyDescent="0.2">
      <c r="A294" s="276" t="s">
        <v>239</v>
      </c>
      <c r="B294" s="277"/>
      <c r="C294" s="277"/>
      <c r="D294" s="278"/>
      <c r="E294" s="280">
        <f>SUM(E292:E293)</f>
        <v>1393.8249999999998</v>
      </c>
    </row>
    <row r="295" spans="1:5" x14ac:dyDescent="0.2">
      <c r="A295" s="281"/>
      <c r="B295" s="282"/>
      <c r="C295" s="282"/>
      <c r="D295" s="282"/>
      <c r="E295" s="283"/>
    </row>
    <row r="296" spans="1:5" x14ac:dyDescent="0.2">
      <c r="A296" s="284" t="s">
        <v>554</v>
      </c>
      <c r="B296" s="310"/>
      <c r="C296" s="310"/>
      <c r="D296" s="285" t="s">
        <v>254</v>
      </c>
      <c r="E296" s="339" t="s">
        <v>555</v>
      </c>
    </row>
    <row r="297" spans="1:5" x14ac:dyDescent="0.2">
      <c r="A297" s="287" t="s">
        <v>262</v>
      </c>
      <c r="B297" s="288" t="s">
        <v>251</v>
      </c>
      <c r="C297" s="340">
        <v>2</v>
      </c>
      <c r="D297" s="290">
        <v>5.8</v>
      </c>
      <c r="E297" s="267">
        <f t="shared" ref="E297:E304" si="28">ROUND(C297*D297,2)</f>
        <v>11.6</v>
      </c>
    </row>
    <row r="298" spans="1:5" x14ac:dyDescent="0.2">
      <c r="A298" s="291" t="s">
        <v>263</v>
      </c>
      <c r="B298" s="292" t="s">
        <v>59</v>
      </c>
      <c r="C298" s="341">
        <v>26.12</v>
      </c>
      <c r="D298" s="294">
        <v>92.07</v>
      </c>
      <c r="E298" s="267">
        <f t="shared" si="28"/>
        <v>2404.87</v>
      </c>
    </row>
    <row r="299" spans="1:5" x14ac:dyDescent="0.2">
      <c r="A299" s="291" t="s">
        <v>264</v>
      </c>
      <c r="B299" s="292" t="s">
        <v>59</v>
      </c>
      <c r="C299" s="295">
        <v>25.94</v>
      </c>
      <c r="D299" s="294">
        <v>51.21</v>
      </c>
      <c r="E299" s="267">
        <f t="shared" si="28"/>
        <v>1328.39</v>
      </c>
    </row>
    <row r="300" spans="1:5" x14ac:dyDescent="0.2">
      <c r="A300" s="291" t="s">
        <v>265</v>
      </c>
      <c r="B300" s="292" t="s">
        <v>59</v>
      </c>
      <c r="C300" s="341">
        <v>5.85</v>
      </c>
      <c r="D300" s="294">
        <v>54.53</v>
      </c>
      <c r="E300" s="267">
        <f t="shared" si="28"/>
        <v>319</v>
      </c>
    </row>
    <row r="301" spans="1:5" x14ac:dyDescent="0.2">
      <c r="A301" s="291" t="s">
        <v>266</v>
      </c>
      <c r="B301" s="292" t="s">
        <v>59</v>
      </c>
      <c r="C301" s="341">
        <v>3</v>
      </c>
      <c r="D301" s="294">
        <v>3438.58</v>
      </c>
      <c r="E301" s="267">
        <f t="shared" si="28"/>
        <v>10315.74</v>
      </c>
    </row>
    <row r="302" spans="1:5" x14ac:dyDescent="0.2">
      <c r="A302" s="291" t="s">
        <v>267</v>
      </c>
      <c r="B302" s="292" t="s">
        <v>59</v>
      </c>
      <c r="C302" s="341">
        <v>0.56000000000000005</v>
      </c>
      <c r="D302" s="294">
        <v>60.68</v>
      </c>
      <c r="E302" s="267">
        <f t="shared" si="28"/>
        <v>33.979999999999997</v>
      </c>
    </row>
    <row r="303" spans="1:5" x14ac:dyDescent="0.2">
      <c r="A303" s="291" t="s">
        <v>268</v>
      </c>
      <c r="B303" s="292" t="s">
        <v>56</v>
      </c>
      <c r="C303" s="341">
        <v>1</v>
      </c>
      <c r="D303" s="294">
        <v>36.9</v>
      </c>
      <c r="E303" s="267">
        <f t="shared" si="28"/>
        <v>36.9</v>
      </c>
    </row>
    <row r="304" spans="1:5" x14ac:dyDescent="0.2">
      <c r="A304" s="296" t="s">
        <v>269</v>
      </c>
      <c r="B304" s="297" t="s">
        <v>56</v>
      </c>
      <c r="C304" s="342">
        <v>3.75</v>
      </c>
      <c r="D304" s="299">
        <v>77.569999999999993</v>
      </c>
      <c r="E304" s="267">
        <f t="shared" si="28"/>
        <v>290.89</v>
      </c>
    </row>
    <row r="305" spans="1:5" x14ac:dyDescent="0.2">
      <c r="A305" s="300" t="s">
        <v>204</v>
      </c>
      <c r="B305" s="301"/>
      <c r="C305" s="301"/>
      <c r="D305" s="301"/>
      <c r="E305" s="302">
        <f>SUM(E297:E304)</f>
        <v>14741.369999999997</v>
      </c>
    </row>
    <row r="306" spans="1:5" x14ac:dyDescent="0.2">
      <c r="A306" s="300" t="s">
        <v>393</v>
      </c>
      <c r="B306" s="301"/>
      <c r="C306" s="301"/>
      <c r="D306" s="301"/>
      <c r="E306" s="279">
        <f>E305*E5</f>
        <v>3685.3424999999993</v>
      </c>
    </row>
    <row r="307" spans="1:5" x14ac:dyDescent="0.2">
      <c r="A307" s="300" t="s">
        <v>239</v>
      </c>
      <c r="B307" s="301"/>
      <c r="C307" s="301"/>
      <c r="D307" s="301"/>
      <c r="E307" s="302">
        <f>SUM(E305:E306)</f>
        <v>18426.712499999998</v>
      </c>
    </row>
    <row r="308" spans="1:5" x14ac:dyDescent="0.2">
      <c r="A308" s="281"/>
      <c r="B308" s="282"/>
      <c r="C308" s="282"/>
      <c r="D308" s="282"/>
      <c r="E308" s="283"/>
    </row>
    <row r="309" spans="1:5" x14ac:dyDescent="0.2">
      <c r="A309" s="257" t="s">
        <v>548</v>
      </c>
      <c r="B309" s="258"/>
      <c r="C309" s="258"/>
      <c r="D309" s="259" t="s">
        <v>251</v>
      </c>
      <c r="E309" s="260" t="s">
        <v>547</v>
      </c>
    </row>
    <row r="310" spans="1:5" x14ac:dyDescent="0.2">
      <c r="A310" s="29" t="s">
        <v>398</v>
      </c>
      <c r="B310" s="28" t="s">
        <v>52</v>
      </c>
      <c r="C310" s="312">
        <v>4.5</v>
      </c>
      <c r="D310" s="267">
        <v>16.59</v>
      </c>
      <c r="E310" s="267">
        <f t="shared" ref="E310:E317" si="29">ROUND(C310*D310,2)</f>
        <v>74.66</v>
      </c>
    </row>
    <row r="311" spans="1:5" x14ac:dyDescent="0.2">
      <c r="A311" s="29" t="s">
        <v>397</v>
      </c>
      <c r="B311" s="28" t="s">
        <v>52</v>
      </c>
      <c r="C311" s="266">
        <v>4.5</v>
      </c>
      <c r="D311" s="267">
        <v>20.68</v>
      </c>
      <c r="E311" s="267">
        <f t="shared" si="29"/>
        <v>93.06</v>
      </c>
    </row>
    <row r="312" spans="1:5" x14ac:dyDescent="0.2">
      <c r="A312" s="29" t="s">
        <v>160</v>
      </c>
      <c r="B312" s="28" t="s">
        <v>56</v>
      </c>
      <c r="C312" s="266">
        <v>3</v>
      </c>
      <c r="D312" s="267">
        <v>11.08</v>
      </c>
      <c r="E312" s="267">
        <f t="shared" si="29"/>
        <v>33.24</v>
      </c>
    </row>
    <row r="313" spans="1:5" x14ac:dyDescent="0.2">
      <c r="A313" s="29" t="s">
        <v>271</v>
      </c>
      <c r="B313" s="28" t="s">
        <v>56</v>
      </c>
      <c r="C313" s="266">
        <v>5</v>
      </c>
      <c r="D313" s="267">
        <v>288</v>
      </c>
      <c r="E313" s="267">
        <f t="shared" si="29"/>
        <v>1440</v>
      </c>
    </row>
    <row r="314" spans="1:5" x14ac:dyDescent="0.2">
      <c r="A314" s="29" t="s">
        <v>272</v>
      </c>
      <c r="B314" s="28" t="s">
        <v>251</v>
      </c>
      <c r="C314" s="266">
        <v>2</v>
      </c>
      <c r="D314" s="267">
        <v>14.19</v>
      </c>
      <c r="E314" s="267">
        <f t="shared" si="29"/>
        <v>28.38</v>
      </c>
    </row>
    <row r="315" spans="1:5" x14ac:dyDescent="0.2">
      <c r="A315" s="29" t="s">
        <v>273</v>
      </c>
      <c r="B315" s="28" t="s">
        <v>251</v>
      </c>
      <c r="C315" s="266">
        <v>4</v>
      </c>
      <c r="D315" s="267">
        <v>40.799999999999997</v>
      </c>
      <c r="E315" s="267">
        <f t="shared" si="29"/>
        <v>163.19999999999999</v>
      </c>
    </row>
    <row r="316" spans="1:5" x14ac:dyDescent="0.2">
      <c r="A316" s="29" t="s">
        <v>274</v>
      </c>
      <c r="B316" s="28" t="s">
        <v>251</v>
      </c>
      <c r="C316" s="266">
        <v>2</v>
      </c>
      <c r="D316" s="267">
        <v>19.38</v>
      </c>
      <c r="E316" s="267">
        <f t="shared" si="29"/>
        <v>38.76</v>
      </c>
    </row>
    <row r="317" spans="1:5" x14ac:dyDescent="0.2">
      <c r="A317" s="29" t="s">
        <v>549</v>
      </c>
      <c r="B317" s="28" t="s">
        <v>251</v>
      </c>
      <c r="C317" s="266">
        <v>1</v>
      </c>
      <c r="D317" s="267">
        <v>2299.9</v>
      </c>
      <c r="E317" s="267">
        <f t="shared" si="29"/>
        <v>2299.9</v>
      </c>
    </row>
    <row r="318" spans="1:5" x14ac:dyDescent="0.2">
      <c r="A318" s="276" t="s">
        <v>204</v>
      </c>
      <c r="B318" s="277"/>
      <c r="C318" s="277"/>
      <c r="D318" s="278"/>
      <c r="E318" s="279">
        <f>SUM(E310:E317)</f>
        <v>4171.2000000000007</v>
      </c>
    </row>
    <row r="319" spans="1:5" x14ac:dyDescent="0.2">
      <c r="A319" s="276" t="s">
        <v>393</v>
      </c>
      <c r="B319" s="277"/>
      <c r="C319" s="277"/>
      <c r="D319" s="278"/>
      <c r="E319" s="279">
        <f>E318*E5</f>
        <v>1042.8000000000002</v>
      </c>
    </row>
    <row r="320" spans="1:5" x14ac:dyDescent="0.2">
      <c r="A320" s="276" t="s">
        <v>239</v>
      </c>
      <c r="B320" s="277"/>
      <c r="C320" s="277"/>
      <c r="D320" s="278"/>
      <c r="E320" s="280">
        <f>SUM(E318:E319)</f>
        <v>5214.0000000000009</v>
      </c>
    </row>
    <row r="321" spans="1:5" x14ac:dyDescent="0.2">
      <c r="A321" s="281"/>
      <c r="B321" s="282"/>
      <c r="C321" s="282"/>
      <c r="D321" s="282"/>
      <c r="E321" s="283"/>
    </row>
    <row r="322" spans="1:5" x14ac:dyDescent="0.2">
      <c r="A322" s="257" t="s">
        <v>602</v>
      </c>
      <c r="B322" s="258"/>
      <c r="C322" s="258"/>
      <c r="D322" s="259" t="s">
        <v>251</v>
      </c>
      <c r="E322" s="343" t="s">
        <v>488</v>
      </c>
    </row>
    <row r="323" spans="1:5" x14ac:dyDescent="0.2">
      <c r="A323" s="29" t="s">
        <v>398</v>
      </c>
      <c r="B323" s="28" t="s">
        <v>52</v>
      </c>
      <c r="C323" s="312">
        <v>4</v>
      </c>
      <c r="D323" s="267">
        <v>16.59</v>
      </c>
      <c r="E323" s="267">
        <f t="shared" ref="E323:E324" si="30">ROUND(C323*D323,2)</f>
        <v>66.36</v>
      </c>
    </row>
    <row r="324" spans="1:5" x14ac:dyDescent="0.2">
      <c r="A324" s="29" t="s">
        <v>397</v>
      </c>
      <c r="B324" s="28" t="s">
        <v>52</v>
      </c>
      <c r="C324" s="266">
        <v>4</v>
      </c>
      <c r="D324" s="267">
        <v>20.68</v>
      </c>
      <c r="E324" s="267">
        <f t="shared" si="30"/>
        <v>82.72</v>
      </c>
    </row>
    <row r="325" spans="1:5" x14ac:dyDescent="0.2">
      <c r="A325" s="29" t="s">
        <v>602</v>
      </c>
      <c r="B325" s="28" t="s">
        <v>251</v>
      </c>
      <c r="C325" s="266">
        <v>1</v>
      </c>
      <c r="D325" s="267">
        <v>1200</v>
      </c>
      <c r="E325" s="267">
        <f>ROUND(C325*D325,2)</f>
        <v>1200</v>
      </c>
    </row>
    <row r="326" spans="1:5" x14ac:dyDescent="0.2">
      <c r="A326" s="276" t="s">
        <v>204</v>
      </c>
      <c r="B326" s="277"/>
      <c r="C326" s="277"/>
      <c r="D326" s="278"/>
      <c r="E326" s="279">
        <f>SUM(E323:E325)</f>
        <v>1349.08</v>
      </c>
    </row>
    <row r="327" spans="1:5" x14ac:dyDescent="0.2">
      <c r="A327" s="276" t="s">
        <v>393</v>
      </c>
      <c r="B327" s="277"/>
      <c r="C327" s="277"/>
      <c r="D327" s="278"/>
      <c r="E327" s="279">
        <f>E326*E5</f>
        <v>337.27</v>
      </c>
    </row>
    <row r="328" spans="1:5" x14ac:dyDescent="0.2">
      <c r="A328" s="276" t="s">
        <v>239</v>
      </c>
      <c r="B328" s="277"/>
      <c r="C328" s="277"/>
      <c r="D328" s="278"/>
      <c r="E328" s="280">
        <f>SUM(E326:E327)</f>
        <v>1686.35</v>
      </c>
    </row>
    <row r="329" spans="1:5" x14ac:dyDescent="0.2">
      <c r="A329" s="303" t="s">
        <v>411</v>
      </c>
      <c r="B329" s="304"/>
      <c r="C329" s="304"/>
      <c r="D329" s="304"/>
      <c r="E329" s="305"/>
    </row>
    <row r="330" spans="1:5" x14ac:dyDescent="0.2">
      <c r="A330" s="257" t="s">
        <v>421</v>
      </c>
      <c r="B330" s="258"/>
      <c r="C330" s="258"/>
      <c r="D330" s="259" t="s">
        <v>136</v>
      </c>
      <c r="E330" s="260" t="s">
        <v>422</v>
      </c>
    </row>
    <row r="331" spans="1:5" x14ac:dyDescent="0.2">
      <c r="A331" s="29" t="s">
        <v>444</v>
      </c>
      <c r="B331" s="28" t="s">
        <v>251</v>
      </c>
      <c r="C331" s="312">
        <v>2</v>
      </c>
      <c r="D331" s="267">
        <v>0.59</v>
      </c>
      <c r="E331" s="267">
        <f t="shared" ref="E331:E337" si="31">ROUND(C331*D331,2)</f>
        <v>1.18</v>
      </c>
    </row>
    <row r="332" spans="1:5" x14ac:dyDescent="0.2">
      <c r="A332" s="29" t="s">
        <v>445</v>
      </c>
      <c r="B332" s="28" t="s">
        <v>56</v>
      </c>
      <c r="C332" s="266">
        <v>3</v>
      </c>
      <c r="D332" s="267">
        <v>2.71</v>
      </c>
      <c r="E332" s="267">
        <f t="shared" si="31"/>
        <v>8.1300000000000008</v>
      </c>
    </row>
    <row r="333" spans="1:5" x14ac:dyDescent="0.2">
      <c r="A333" s="29" t="s">
        <v>446</v>
      </c>
      <c r="B333" s="28" t="s">
        <v>251</v>
      </c>
      <c r="C333" s="266">
        <v>2</v>
      </c>
      <c r="D333" s="267">
        <v>0.83</v>
      </c>
      <c r="E333" s="267">
        <f t="shared" si="31"/>
        <v>1.66</v>
      </c>
    </row>
    <row r="334" spans="1:5" x14ac:dyDescent="0.2">
      <c r="A334" s="29" t="s">
        <v>447</v>
      </c>
      <c r="B334" s="28" t="s">
        <v>56</v>
      </c>
      <c r="C334" s="266">
        <v>9</v>
      </c>
      <c r="D334" s="267">
        <v>2.8</v>
      </c>
      <c r="E334" s="267">
        <f t="shared" si="31"/>
        <v>25.2</v>
      </c>
    </row>
    <row r="335" spans="1:5" x14ac:dyDescent="0.2">
      <c r="A335" s="29" t="s">
        <v>448</v>
      </c>
      <c r="B335" s="28" t="s">
        <v>251</v>
      </c>
      <c r="C335" s="266">
        <v>1</v>
      </c>
      <c r="D335" s="267">
        <v>1.83</v>
      </c>
      <c r="E335" s="267">
        <f t="shared" si="31"/>
        <v>1.83</v>
      </c>
    </row>
    <row r="336" spans="1:5" x14ac:dyDescent="0.2">
      <c r="A336" s="29" t="s">
        <v>449</v>
      </c>
      <c r="B336" s="28" t="s">
        <v>52</v>
      </c>
      <c r="C336" s="266">
        <v>5</v>
      </c>
      <c r="D336" s="267">
        <v>17.350000000000001</v>
      </c>
      <c r="E336" s="267">
        <f t="shared" si="31"/>
        <v>86.75</v>
      </c>
    </row>
    <row r="337" spans="1:5" x14ac:dyDescent="0.2">
      <c r="A337" s="29" t="s">
        <v>450</v>
      </c>
      <c r="B337" s="28" t="s">
        <v>52</v>
      </c>
      <c r="C337" s="266">
        <v>5</v>
      </c>
      <c r="D337" s="267">
        <v>21.5</v>
      </c>
      <c r="E337" s="267">
        <f t="shared" si="31"/>
        <v>107.5</v>
      </c>
    </row>
    <row r="338" spans="1:5" x14ac:dyDescent="0.2">
      <c r="A338" s="276" t="s">
        <v>204</v>
      </c>
      <c r="B338" s="277"/>
      <c r="C338" s="277"/>
      <c r="D338" s="278"/>
      <c r="E338" s="279">
        <f>SUM(E331:E337)</f>
        <v>232.25</v>
      </c>
    </row>
    <row r="339" spans="1:5" x14ac:dyDescent="0.2">
      <c r="A339" s="276" t="s">
        <v>393</v>
      </c>
      <c r="B339" s="277"/>
      <c r="C339" s="277"/>
      <c r="D339" s="278"/>
      <c r="E339" s="279">
        <f>E338*E5</f>
        <v>58.0625</v>
      </c>
    </row>
    <row r="340" spans="1:5" x14ac:dyDescent="0.2">
      <c r="A340" s="276" t="s">
        <v>239</v>
      </c>
      <c r="B340" s="277"/>
      <c r="C340" s="277"/>
      <c r="D340" s="278"/>
      <c r="E340" s="280">
        <f>SUM(E338:E339)</f>
        <v>290.3125</v>
      </c>
    </row>
    <row r="341" spans="1:5" x14ac:dyDescent="0.2">
      <c r="A341" s="281"/>
      <c r="B341" s="282"/>
      <c r="C341" s="282"/>
      <c r="D341" s="282"/>
      <c r="E341" s="283"/>
    </row>
    <row r="342" spans="1:5" ht="30" customHeight="1" x14ac:dyDescent="0.2">
      <c r="A342" s="322" t="s">
        <v>423</v>
      </c>
      <c r="B342" s="258"/>
      <c r="C342" s="258"/>
      <c r="D342" s="323" t="s">
        <v>136</v>
      </c>
      <c r="E342" s="324" t="s">
        <v>422</v>
      </c>
    </row>
    <row r="343" spans="1:5" x14ac:dyDescent="0.2">
      <c r="A343" s="29" t="s">
        <v>444</v>
      </c>
      <c r="B343" s="28" t="s">
        <v>251</v>
      </c>
      <c r="C343" s="312">
        <v>2</v>
      </c>
      <c r="D343" s="267">
        <v>0.59</v>
      </c>
      <c r="E343" s="267">
        <f t="shared" ref="E343:E349" si="32">ROUND(C343*D343,2)</f>
        <v>1.18</v>
      </c>
    </row>
    <row r="344" spans="1:5" x14ac:dyDescent="0.2">
      <c r="A344" s="29" t="s">
        <v>445</v>
      </c>
      <c r="B344" s="28" t="s">
        <v>56</v>
      </c>
      <c r="C344" s="266">
        <v>3</v>
      </c>
      <c r="D344" s="267">
        <v>2.71</v>
      </c>
      <c r="E344" s="267">
        <f t="shared" si="32"/>
        <v>8.1300000000000008</v>
      </c>
    </row>
    <row r="345" spans="1:5" x14ac:dyDescent="0.2">
      <c r="A345" s="29" t="s">
        <v>446</v>
      </c>
      <c r="B345" s="28" t="s">
        <v>251</v>
      </c>
      <c r="C345" s="266">
        <v>2</v>
      </c>
      <c r="D345" s="267">
        <v>0.83</v>
      </c>
      <c r="E345" s="267">
        <f t="shared" si="32"/>
        <v>1.66</v>
      </c>
    </row>
    <row r="346" spans="1:5" x14ac:dyDescent="0.2">
      <c r="A346" s="29" t="s">
        <v>447</v>
      </c>
      <c r="B346" s="28" t="s">
        <v>56</v>
      </c>
      <c r="C346" s="266">
        <v>9</v>
      </c>
      <c r="D346" s="267">
        <v>2.8</v>
      </c>
      <c r="E346" s="267">
        <f t="shared" si="32"/>
        <v>25.2</v>
      </c>
    </row>
    <row r="347" spans="1:5" x14ac:dyDescent="0.2">
      <c r="A347" s="29" t="s">
        <v>448</v>
      </c>
      <c r="B347" s="28" t="s">
        <v>251</v>
      </c>
      <c r="C347" s="266">
        <v>1</v>
      </c>
      <c r="D347" s="267">
        <v>1.83</v>
      </c>
      <c r="E347" s="267">
        <f t="shared" si="32"/>
        <v>1.83</v>
      </c>
    </row>
    <row r="348" spans="1:5" x14ac:dyDescent="0.2">
      <c r="A348" s="29" t="s">
        <v>449</v>
      </c>
      <c r="B348" s="28" t="s">
        <v>52</v>
      </c>
      <c r="C348" s="266">
        <v>5</v>
      </c>
      <c r="D348" s="267">
        <v>17.350000000000001</v>
      </c>
      <c r="E348" s="267">
        <f t="shared" si="32"/>
        <v>86.75</v>
      </c>
    </row>
    <row r="349" spans="1:5" x14ac:dyDescent="0.2">
      <c r="A349" s="29" t="s">
        <v>450</v>
      </c>
      <c r="B349" s="28" t="s">
        <v>52</v>
      </c>
      <c r="C349" s="266">
        <v>5</v>
      </c>
      <c r="D349" s="267">
        <v>21.5</v>
      </c>
      <c r="E349" s="267">
        <f t="shared" si="32"/>
        <v>107.5</v>
      </c>
    </row>
    <row r="350" spans="1:5" x14ac:dyDescent="0.2">
      <c r="A350" s="276" t="s">
        <v>204</v>
      </c>
      <c r="B350" s="277"/>
      <c r="C350" s="277"/>
      <c r="D350" s="278"/>
      <c r="E350" s="279">
        <f>SUM(E343:E349)</f>
        <v>232.25</v>
      </c>
    </row>
    <row r="351" spans="1:5" x14ac:dyDescent="0.2">
      <c r="A351" s="276" t="s">
        <v>393</v>
      </c>
      <c r="B351" s="277"/>
      <c r="C351" s="277"/>
      <c r="D351" s="278"/>
      <c r="E351" s="279">
        <f>E350*E5</f>
        <v>58.0625</v>
      </c>
    </row>
    <row r="352" spans="1:5" x14ac:dyDescent="0.2">
      <c r="A352" s="276" t="s">
        <v>239</v>
      </c>
      <c r="B352" s="277"/>
      <c r="C352" s="277"/>
      <c r="D352" s="278"/>
      <c r="E352" s="280">
        <f>SUM(E350:E351)</f>
        <v>290.3125</v>
      </c>
    </row>
    <row r="353" spans="1:5" x14ac:dyDescent="0.2">
      <c r="A353" s="281"/>
      <c r="B353" s="282"/>
      <c r="C353" s="282"/>
      <c r="D353" s="282"/>
      <c r="E353" s="283"/>
    </row>
    <row r="354" spans="1:5" x14ac:dyDescent="0.2">
      <c r="A354" s="322" t="s">
        <v>424</v>
      </c>
      <c r="B354" s="258"/>
      <c r="C354" s="258"/>
      <c r="D354" s="323" t="s">
        <v>251</v>
      </c>
      <c r="E354" s="344" t="s">
        <v>489</v>
      </c>
    </row>
    <row r="355" spans="1:5" x14ac:dyDescent="0.2">
      <c r="A355" s="29" t="s">
        <v>599</v>
      </c>
      <c r="B355" s="28" t="s">
        <v>71</v>
      </c>
      <c r="C355" s="312">
        <v>1</v>
      </c>
      <c r="D355" s="267">
        <v>29</v>
      </c>
      <c r="E355" s="267">
        <f t="shared" ref="E355:E358" si="33">ROUND(C355*D355,2)</f>
        <v>29</v>
      </c>
    </row>
    <row r="356" spans="1:5" x14ac:dyDescent="0.2">
      <c r="A356" s="29" t="s">
        <v>598</v>
      </c>
      <c r="B356" s="28" t="s">
        <v>71</v>
      </c>
      <c r="C356" s="266">
        <v>1</v>
      </c>
      <c r="D356" s="267">
        <v>4.4000000000000004</v>
      </c>
      <c r="E356" s="267">
        <f t="shared" si="33"/>
        <v>4.4000000000000004</v>
      </c>
    </row>
    <row r="357" spans="1:5" x14ac:dyDescent="0.2">
      <c r="A357" s="29" t="s">
        <v>449</v>
      </c>
      <c r="B357" s="28" t="s">
        <v>52</v>
      </c>
      <c r="C357" s="266">
        <v>0.3</v>
      </c>
      <c r="D357" s="267">
        <v>17.350000000000001</v>
      </c>
      <c r="E357" s="267">
        <f t="shared" si="33"/>
        <v>5.21</v>
      </c>
    </row>
    <row r="358" spans="1:5" x14ac:dyDescent="0.2">
      <c r="A358" s="29" t="s">
        <v>450</v>
      </c>
      <c r="B358" s="28" t="s">
        <v>52</v>
      </c>
      <c r="C358" s="266">
        <v>0.3</v>
      </c>
      <c r="D358" s="267">
        <v>21.5</v>
      </c>
      <c r="E358" s="267">
        <f t="shared" si="33"/>
        <v>6.45</v>
      </c>
    </row>
    <row r="359" spans="1:5" x14ac:dyDescent="0.2">
      <c r="A359" s="276" t="s">
        <v>204</v>
      </c>
      <c r="B359" s="277"/>
      <c r="C359" s="277"/>
      <c r="D359" s="278"/>
      <c r="E359" s="279">
        <f>SUM(E355:E358)</f>
        <v>45.06</v>
      </c>
    </row>
    <row r="360" spans="1:5" x14ac:dyDescent="0.2">
      <c r="A360" s="276" t="s">
        <v>393</v>
      </c>
      <c r="B360" s="277"/>
      <c r="C360" s="277"/>
      <c r="D360" s="278"/>
      <c r="E360" s="279">
        <f>E359*E5</f>
        <v>11.265000000000001</v>
      </c>
    </row>
    <row r="361" spans="1:5" x14ac:dyDescent="0.2">
      <c r="A361" s="276" t="s">
        <v>239</v>
      </c>
      <c r="B361" s="277"/>
      <c r="C361" s="277"/>
      <c r="D361" s="278"/>
      <c r="E361" s="280">
        <f>SUM(E359:E360)</f>
        <v>56.325000000000003</v>
      </c>
    </row>
    <row r="362" spans="1:5" x14ac:dyDescent="0.2">
      <c r="A362" s="281"/>
      <c r="B362" s="282"/>
      <c r="C362" s="282"/>
      <c r="D362" s="282"/>
      <c r="E362" s="283"/>
    </row>
    <row r="363" spans="1:5" ht="30" customHeight="1" x14ac:dyDescent="0.2">
      <c r="A363" s="322" t="s">
        <v>451</v>
      </c>
      <c r="B363" s="258"/>
      <c r="C363" s="258"/>
      <c r="D363" s="323" t="s">
        <v>251</v>
      </c>
      <c r="E363" s="324" t="s">
        <v>425</v>
      </c>
    </row>
    <row r="364" spans="1:5" ht="25.5" x14ac:dyDescent="0.2">
      <c r="A364" s="48" t="s">
        <v>451</v>
      </c>
      <c r="B364" s="28" t="s">
        <v>251</v>
      </c>
      <c r="C364" s="312">
        <v>1</v>
      </c>
      <c r="D364" s="267">
        <v>652.70000000000005</v>
      </c>
      <c r="E364" s="267">
        <f t="shared" ref="E364:E366" si="34">ROUND(C364*D364,2)</f>
        <v>652.70000000000005</v>
      </c>
    </row>
    <row r="365" spans="1:5" x14ac:dyDescent="0.2">
      <c r="A365" s="29" t="s">
        <v>449</v>
      </c>
      <c r="B365" s="28" t="s">
        <v>52</v>
      </c>
      <c r="C365" s="266">
        <v>3</v>
      </c>
      <c r="D365" s="267">
        <v>17.350000000000001</v>
      </c>
      <c r="E365" s="267">
        <f t="shared" si="34"/>
        <v>52.05</v>
      </c>
    </row>
    <row r="366" spans="1:5" x14ac:dyDescent="0.2">
      <c r="A366" s="29" t="s">
        <v>450</v>
      </c>
      <c r="B366" s="28" t="s">
        <v>52</v>
      </c>
      <c r="C366" s="266">
        <v>3</v>
      </c>
      <c r="D366" s="267">
        <v>21.5</v>
      </c>
      <c r="E366" s="267">
        <f t="shared" si="34"/>
        <v>64.5</v>
      </c>
    </row>
    <row r="367" spans="1:5" x14ac:dyDescent="0.2">
      <c r="A367" s="276" t="s">
        <v>204</v>
      </c>
      <c r="B367" s="277"/>
      <c r="C367" s="277"/>
      <c r="D367" s="278"/>
      <c r="E367" s="279">
        <f>SUM(E364:E366)</f>
        <v>769.25</v>
      </c>
    </row>
    <row r="368" spans="1:5" x14ac:dyDescent="0.2">
      <c r="A368" s="276" t="s">
        <v>393</v>
      </c>
      <c r="B368" s="277"/>
      <c r="C368" s="277"/>
      <c r="D368" s="278"/>
      <c r="E368" s="279">
        <f>E367*E5</f>
        <v>192.3125</v>
      </c>
    </row>
    <row r="369" spans="1:5" x14ac:dyDescent="0.2">
      <c r="A369" s="276" t="s">
        <v>239</v>
      </c>
      <c r="B369" s="277"/>
      <c r="C369" s="277"/>
      <c r="D369" s="278"/>
      <c r="E369" s="280">
        <f>SUM(E367:E368)</f>
        <v>961.5625</v>
      </c>
    </row>
    <row r="370" spans="1:5" x14ac:dyDescent="0.2">
      <c r="A370" s="281"/>
      <c r="B370" s="282"/>
      <c r="C370" s="282"/>
      <c r="D370" s="282"/>
      <c r="E370" s="283"/>
    </row>
    <row r="371" spans="1:5" x14ac:dyDescent="0.2">
      <c r="A371" s="322" t="s">
        <v>426</v>
      </c>
      <c r="B371" s="258"/>
      <c r="C371" s="258"/>
      <c r="D371" s="323" t="s">
        <v>251</v>
      </c>
      <c r="E371" s="324" t="s">
        <v>427</v>
      </c>
    </row>
    <row r="372" spans="1:5" x14ac:dyDescent="0.2">
      <c r="A372" s="29" t="s">
        <v>426</v>
      </c>
      <c r="B372" s="28" t="s">
        <v>251</v>
      </c>
      <c r="C372" s="312">
        <v>1</v>
      </c>
      <c r="D372" s="267">
        <v>10.4</v>
      </c>
      <c r="E372" s="267">
        <f t="shared" ref="E372:E374" si="35">ROUND(C372*D372,2)</f>
        <v>10.4</v>
      </c>
    </row>
    <row r="373" spans="1:5" x14ac:dyDescent="0.2">
      <c r="A373" s="29" t="s">
        <v>449</v>
      </c>
      <c r="B373" s="28" t="s">
        <v>52</v>
      </c>
      <c r="C373" s="266">
        <v>0.37</v>
      </c>
      <c r="D373" s="267">
        <v>17.350000000000001</v>
      </c>
      <c r="E373" s="267">
        <f t="shared" si="35"/>
        <v>6.42</v>
      </c>
    </row>
    <row r="374" spans="1:5" x14ac:dyDescent="0.2">
      <c r="A374" s="29" t="s">
        <v>450</v>
      </c>
      <c r="B374" s="28" t="s">
        <v>52</v>
      </c>
      <c r="C374" s="266">
        <v>0.37</v>
      </c>
      <c r="D374" s="267">
        <v>21.5</v>
      </c>
      <c r="E374" s="267">
        <f t="shared" si="35"/>
        <v>7.96</v>
      </c>
    </row>
    <row r="375" spans="1:5" x14ac:dyDescent="0.2">
      <c r="A375" s="276" t="s">
        <v>204</v>
      </c>
      <c r="B375" s="277"/>
      <c r="C375" s="277"/>
      <c r="D375" s="278"/>
      <c r="E375" s="279">
        <f>SUM(E372:E374)</f>
        <v>24.78</v>
      </c>
    </row>
    <row r="376" spans="1:5" x14ac:dyDescent="0.2">
      <c r="A376" s="276" t="s">
        <v>393</v>
      </c>
      <c r="B376" s="277"/>
      <c r="C376" s="277"/>
      <c r="D376" s="278"/>
      <c r="E376" s="279">
        <f>E375*E5</f>
        <v>6.1950000000000003</v>
      </c>
    </row>
    <row r="377" spans="1:5" x14ac:dyDescent="0.2">
      <c r="A377" s="276" t="s">
        <v>239</v>
      </c>
      <c r="B377" s="277"/>
      <c r="C377" s="277"/>
      <c r="D377" s="278"/>
      <c r="E377" s="280">
        <f>SUM(E375:E376)</f>
        <v>30.975000000000001</v>
      </c>
    </row>
    <row r="378" spans="1:5" x14ac:dyDescent="0.2">
      <c r="A378" s="281"/>
      <c r="B378" s="282"/>
      <c r="C378" s="282"/>
      <c r="D378" s="282"/>
      <c r="E378" s="283"/>
    </row>
    <row r="379" spans="1:5" x14ac:dyDescent="0.2">
      <c r="A379" s="322" t="s">
        <v>429</v>
      </c>
      <c r="B379" s="258"/>
      <c r="C379" s="258"/>
      <c r="D379" s="323" t="s">
        <v>251</v>
      </c>
      <c r="E379" s="324" t="s">
        <v>432</v>
      </c>
    </row>
    <row r="380" spans="1:5" x14ac:dyDescent="0.2">
      <c r="A380" s="29" t="s">
        <v>429</v>
      </c>
      <c r="B380" s="28" t="s">
        <v>251</v>
      </c>
      <c r="C380" s="312">
        <v>1</v>
      </c>
      <c r="D380" s="267">
        <v>15.56</v>
      </c>
      <c r="E380" s="267">
        <f t="shared" ref="E380:E382" si="36">ROUND(C380*D380,2)</f>
        <v>15.56</v>
      </c>
    </row>
    <row r="381" spans="1:5" x14ac:dyDescent="0.2">
      <c r="A381" s="29" t="s">
        <v>449</v>
      </c>
      <c r="B381" s="28" t="s">
        <v>52</v>
      </c>
      <c r="C381" s="266">
        <v>0.37</v>
      </c>
      <c r="D381" s="267">
        <v>17.350000000000001</v>
      </c>
      <c r="E381" s="267">
        <f t="shared" si="36"/>
        <v>6.42</v>
      </c>
    </row>
    <row r="382" spans="1:5" x14ac:dyDescent="0.2">
      <c r="A382" s="29" t="s">
        <v>450</v>
      </c>
      <c r="B382" s="28" t="s">
        <v>52</v>
      </c>
      <c r="C382" s="266">
        <v>0.37</v>
      </c>
      <c r="D382" s="267">
        <v>21.5</v>
      </c>
      <c r="E382" s="267">
        <f t="shared" si="36"/>
        <v>7.96</v>
      </c>
    </row>
    <row r="383" spans="1:5" x14ac:dyDescent="0.2">
      <c r="A383" s="276" t="s">
        <v>204</v>
      </c>
      <c r="B383" s="277"/>
      <c r="C383" s="277"/>
      <c r="D383" s="278"/>
      <c r="E383" s="279">
        <f>SUM(E380:E382)</f>
        <v>29.94</v>
      </c>
    </row>
    <row r="384" spans="1:5" x14ac:dyDescent="0.2">
      <c r="A384" s="276" t="s">
        <v>393</v>
      </c>
      <c r="B384" s="277"/>
      <c r="C384" s="277"/>
      <c r="D384" s="278"/>
      <c r="E384" s="279">
        <f>E383*E5</f>
        <v>7.4850000000000003</v>
      </c>
    </row>
    <row r="385" spans="1:5" x14ac:dyDescent="0.2">
      <c r="A385" s="276" t="s">
        <v>239</v>
      </c>
      <c r="B385" s="277"/>
      <c r="C385" s="277"/>
      <c r="D385" s="278"/>
      <c r="E385" s="280">
        <f>SUM(E383:E384)</f>
        <v>37.425000000000004</v>
      </c>
    </row>
    <row r="386" spans="1:5" x14ac:dyDescent="0.2">
      <c r="A386" s="281"/>
      <c r="B386" s="282"/>
      <c r="C386" s="282"/>
      <c r="D386" s="282"/>
      <c r="E386" s="283"/>
    </row>
    <row r="387" spans="1:5" x14ac:dyDescent="0.2">
      <c r="A387" s="322" t="s">
        <v>428</v>
      </c>
      <c r="B387" s="258"/>
      <c r="C387" s="258"/>
      <c r="D387" s="323" t="s">
        <v>251</v>
      </c>
      <c r="E387" s="324" t="s">
        <v>431</v>
      </c>
    </row>
    <row r="388" spans="1:5" x14ac:dyDescent="0.2">
      <c r="A388" s="29" t="s">
        <v>428</v>
      </c>
      <c r="B388" s="28" t="s">
        <v>251</v>
      </c>
      <c r="C388" s="312">
        <v>1</v>
      </c>
      <c r="D388" s="267">
        <v>7.69</v>
      </c>
      <c r="E388" s="267">
        <f t="shared" ref="E388:E390" si="37">ROUND(C388*D388,2)</f>
        <v>7.69</v>
      </c>
    </row>
    <row r="389" spans="1:5" x14ac:dyDescent="0.2">
      <c r="A389" s="29" t="s">
        <v>449</v>
      </c>
      <c r="B389" s="28" t="s">
        <v>52</v>
      </c>
      <c r="C389" s="266">
        <v>0.3</v>
      </c>
      <c r="D389" s="267">
        <v>17.350000000000001</v>
      </c>
      <c r="E389" s="267">
        <f t="shared" si="37"/>
        <v>5.21</v>
      </c>
    </row>
    <row r="390" spans="1:5" x14ac:dyDescent="0.2">
      <c r="A390" s="29" t="s">
        <v>450</v>
      </c>
      <c r="B390" s="28" t="s">
        <v>52</v>
      </c>
      <c r="C390" s="266">
        <v>0.3</v>
      </c>
      <c r="D390" s="267">
        <v>21.5</v>
      </c>
      <c r="E390" s="267">
        <f t="shared" si="37"/>
        <v>6.45</v>
      </c>
    </row>
    <row r="391" spans="1:5" x14ac:dyDescent="0.2">
      <c r="A391" s="276" t="s">
        <v>204</v>
      </c>
      <c r="B391" s="277"/>
      <c r="C391" s="277"/>
      <c r="D391" s="278"/>
      <c r="E391" s="279">
        <f>SUM(E388:E390)</f>
        <v>19.350000000000001</v>
      </c>
    </row>
    <row r="392" spans="1:5" x14ac:dyDescent="0.2">
      <c r="A392" s="276" t="s">
        <v>393</v>
      </c>
      <c r="B392" s="277"/>
      <c r="C392" s="277"/>
      <c r="D392" s="278"/>
      <c r="E392" s="279">
        <f>E391*E5</f>
        <v>4.8375000000000004</v>
      </c>
    </row>
    <row r="393" spans="1:5" x14ac:dyDescent="0.2">
      <c r="A393" s="276" t="s">
        <v>239</v>
      </c>
      <c r="B393" s="277"/>
      <c r="C393" s="277"/>
      <c r="D393" s="278"/>
      <c r="E393" s="280">
        <f>SUM(E391:E392)</f>
        <v>24.1875</v>
      </c>
    </row>
    <row r="394" spans="1:5" x14ac:dyDescent="0.2">
      <c r="A394" s="281"/>
      <c r="B394" s="282"/>
      <c r="C394" s="282"/>
      <c r="D394" s="282"/>
      <c r="E394" s="283"/>
    </row>
    <row r="395" spans="1:5" x14ac:dyDescent="0.2">
      <c r="A395" s="322" t="s">
        <v>452</v>
      </c>
      <c r="B395" s="258"/>
      <c r="C395" s="258"/>
      <c r="D395" s="323" t="s">
        <v>251</v>
      </c>
      <c r="E395" s="324" t="s">
        <v>430</v>
      </c>
    </row>
    <row r="396" spans="1:5" x14ac:dyDescent="0.2">
      <c r="A396" s="29" t="s">
        <v>452</v>
      </c>
      <c r="B396" s="28" t="s">
        <v>251</v>
      </c>
      <c r="C396" s="312">
        <v>1</v>
      </c>
      <c r="D396" s="267">
        <v>10.79</v>
      </c>
      <c r="E396" s="267">
        <f t="shared" ref="E396:E398" si="38">ROUND(C396*D396,2)</f>
        <v>10.79</v>
      </c>
    </row>
    <row r="397" spans="1:5" x14ac:dyDescent="0.2">
      <c r="A397" s="29" t="s">
        <v>449</v>
      </c>
      <c r="B397" s="28" t="s">
        <v>52</v>
      </c>
      <c r="C397" s="266">
        <v>0.3</v>
      </c>
      <c r="D397" s="267">
        <v>17.350000000000001</v>
      </c>
      <c r="E397" s="267">
        <f t="shared" si="38"/>
        <v>5.21</v>
      </c>
    </row>
    <row r="398" spans="1:5" x14ac:dyDescent="0.2">
      <c r="A398" s="29" t="s">
        <v>450</v>
      </c>
      <c r="B398" s="28" t="s">
        <v>52</v>
      </c>
      <c r="C398" s="266">
        <v>0.3</v>
      </c>
      <c r="D398" s="267">
        <v>21.5</v>
      </c>
      <c r="E398" s="267">
        <f t="shared" si="38"/>
        <v>6.45</v>
      </c>
    </row>
    <row r="399" spans="1:5" x14ac:dyDescent="0.2">
      <c r="A399" s="276" t="s">
        <v>204</v>
      </c>
      <c r="B399" s="277"/>
      <c r="C399" s="277"/>
      <c r="D399" s="278"/>
      <c r="E399" s="279">
        <f>SUM(E396:E398)</f>
        <v>22.45</v>
      </c>
    </row>
    <row r="400" spans="1:5" x14ac:dyDescent="0.2">
      <c r="A400" s="276" t="s">
        <v>393</v>
      </c>
      <c r="B400" s="277"/>
      <c r="C400" s="277"/>
      <c r="D400" s="278"/>
      <c r="E400" s="279">
        <f>E399*E5</f>
        <v>5.6124999999999998</v>
      </c>
    </row>
    <row r="401" spans="1:5" x14ac:dyDescent="0.2">
      <c r="A401" s="276" t="s">
        <v>239</v>
      </c>
      <c r="B401" s="277"/>
      <c r="C401" s="277"/>
      <c r="D401" s="278"/>
      <c r="E401" s="280">
        <f>SUM(E399:E400)</f>
        <v>28.0625</v>
      </c>
    </row>
    <row r="402" spans="1:5" x14ac:dyDescent="0.2">
      <c r="A402" s="281"/>
      <c r="B402" s="282"/>
      <c r="C402" s="282"/>
      <c r="D402" s="282"/>
      <c r="E402" s="283"/>
    </row>
    <row r="403" spans="1:5" x14ac:dyDescent="0.2">
      <c r="A403" s="322" t="s">
        <v>453</v>
      </c>
      <c r="B403" s="258"/>
      <c r="C403" s="258"/>
      <c r="D403" s="323" t="s">
        <v>251</v>
      </c>
      <c r="E403" s="324" t="s">
        <v>454</v>
      </c>
    </row>
    <row r="404" spans="1:5" x14ac:dyDescent="0.2">
      <c r="A404" s="29" t="s">
        <v>453</v>
      </c>
      <c r="B404" s="28" t="s">
        <v>251</v>
      </c>
      <c r="C404" s="312">
        <v>1</v>
      </c>
      <c r="D404" s="267">
        <v>306.85000000000002</v>
      </c>
      <c r="E404" s="267">
        <f t="shared" ref="E404:E406" si="39">ROUND(C404*D404,2)</f>
        <v>306.85000000000002</v>
      </c>
    </row>
    <row r="405" spans="1:5" x14ac:dyDescent="0.2">
      <c r="A405" s="29" t="s">
        <v>449</v>
      </c>
      <c r="B405" s="28" t="s">
        <v>52</v>
      </c>
      <c r="C405" s="266">
        <v>0.9</v>
      </c>
      <c r="D405" s="267">
        <v>17.350000000000001</v>
      </c>
      <c r="E405" s="267">
        <f t="shared" si="39"/>
        <v>15.62</v>
      </c>
    </row>
    <row r="406" spans="1:5" x14ac:dyDescent="0.2">
      <c r="A406" s="29" t="s">
        <v>450</v>
      </c>
      <c r="B406" s="28" t="s">
        <v>52</v>
      </c>
      <c r="C406" s="266">
        <v>0.9</v>
      </c>
      <c r="D406" s="267">
        <v>21.5</v>
      </c>
      <c r="E406" s="267">
        <f t="shared" si="39"/>
        <v>19.350000000000001</v>
      </c>
    </row>
    <row r="407" spans="1:5" x14ac:dyDescent="0.2">
      <c r="A407" s="276" t="s">
        <v>204</v>
      </c>
      <c r="B407" s="277"/>
      <c r="C407" s="277"/>
      <c r="D407" s="278"/>
      <c r="E407" s="279">
        <f>SUM(E404:E406)</f>
        <v>341.82000000000005</v>
      </c>
    </row>
    <row r="408" spans="1:5" x14ac:dyDescent="0.2">
      <c r="A408" s="276" t="s">
        <v>393</v>
      </c>
      <c r="B408" s="277"/>
      <c r="C408" s="277"/>
      <c r="D408" s="278"/>
      <c r="E408" s="279">
        <f>E407*E5</f>
        <v>85.455000000000013</v>
      </c>
    </row>
    <row r="409" spans="1:5" x14ac:dyDescent="0.2">
      <c r="A409" s="276" t="s">
        <v>239</v>
      </c>
      <c r="B409" s="277"/>
      <c r="C409" s="277"/>
      <c r="D409" s="278"/>
      <c r="E409" s="280">
        <f>SUM(E407:E408)</f>
        <v>427.27500000000009</v>
      </c>
    </row>
    <row r="410" spans="1:5" x14ac:dyDescent="0.2">
      <c r="A410" s="303" t="s">
        <v>88</v>
      </c>
      <c r="B410" s="304"/>
      <c r="C410" s="304"/>
      <c r="D410" s="304"/>
      <c r="E410" s="305"/>
    </row>
    <row r="411" spans="1:5" x14ac:dyDescent="0.2">
      <c r="A411" s="257" t="s">
        <v>161</v>
      </c>
      <c r="B411" s="258"/>
      <c r="C411" s="258"/>
      <c r="D411" s="259" t="s">
        <v>53</v>
      </c>
      <c r="E411" s="260" t="s">
        <v>162</v>
      </c>
    </row>
    <row r="412" spans="1:5" x14ac:dyDescent="0.2">
      <c r="A412" s="29" t="s">
        <v>205</v>
      </c>
      <c r="B412" s="28" t="s">
        <v>52</v>
      </c>
      <c r="C412" s="312">
        <v>0.3</v>
      </c>
      <c r="D412" s="267">
        <v>21.29</v>
      </c>
      <c r="E412" s="267">
        <f t="shared" ref="E412:E416" si="40">ROUND(C412*D412,2)</f>
        <v>6.39</v>
      </c>
    </row>
    <row r="413" spans="1:5" x14ac:dyDescent="0.2">
      <c r="A413" s="29" t="s">
        <v>246</v>
      </c>
      <c r="B413" s="28" t="s">
        <v>52</v>
      </c>
      <c r="C413" s="266">
        <v>3.9</v>
      </c>
      <c r="D413" s="267">
        <v>21.1</v>
      </c>
      <c r="E413" s="267">
        <f t="shared" si="40"/>
        <v>82.29</v>
      </c>
    </row>
    <row r="414" spans="1:5" x14ac:dyDescent="0.2">
      <c r="A414" s="29" t="s">
        <v>394</v>
      </c>
      <c r="B414" s="28" t="s">
        <v>52</v>
      </c>
      <c r="C414" s="266">
        <v>1.2</v>
      </c>
      <c r="D414" s="267">
        <v>17.02</v>
      </c>
      <c r="E414" s="267">
        <f t="shared" si="40"/>
        <v>20.420000000000002</v>
      </c>
    </row>
    <row r="415" spans="1:5" x14ac:dyDescent="0.2">
      <c r="A415" s="50" t="s">
        <v>163</v>
      </c>
      <c r="B415" s="345" t="s">
        <v>53</v>
      </c>
      <c r="C415" s="269">
        <v>0.68</v>
      </c>
      <c r="D415" s="270">
        <v>177.5</v>
      </c>
      <c r="E415" s="267">
        <f t="shared" si="40"/>
        <v>120.7</v>
      </c>
    </row>
    <row r="416" spans="1:5" x14ac:dyDescent="0.2">
      <c r="A416" s="50" t="s">
        <v>161</v>
      </c>
      <c r="B416" s="345" t="s">
        <v>53</v>
      </c>
      <c r="C416" s="269">
        <v>1</v>
      </c>
      <c r="D416" s="270">
        <v>128.57</v>
      </c>
      <c r="E416" s="267">
        <f t="shared" si="40"/>
        <v>128.57</v>
      </c>
    </row>
    <row r="417" spans="1:5" x14ac:dyDescent="0.2">
      <c r="A417" s="276" t="s">
        <v>204</v>
      </c>
      <c r="B417" s="277"/>
      <c r="C417" s="277"/>
      <c r="D417" s="278"/>
      <c r="E417" s="279">
        <f>SUM(E412:E416)</f>
        <v>358.37</v>
      </c>
    </row>
    <row r="418" spans="1:5" x14ac:dyDescent="0.2">
      <c r="A418" s="276" t="s">
        <v>393</v>
      </c>
      <c r="B418" s="277"/>
      <c r="C418" s="277"/>
      <c r="D418" s="278"/>
      <c r="E418" s="279">
        <f>E417*E5</f>
        <v>89.592500000000001</v>
      </c>
    </row>
    <row r="419" spans="1:5" x14ac:dyDescent="0.2">
      <c r="A419" s="276" t="s">
        <v>239</v>
      </c>
      <c r="B419" s="277"/>
      <c r="C419" s="277"/>
      <c r="D419" s="278"/>
      <c r="E419" s="280">
        <f>SUM(E417:E418)</f>
        <v>447.96249999999998</v>
      </c>
    </row>
    <row r="420" spans="1:5" x14ac:dyDescent="0.2">
      <c r="A420" s="281"/>
      <c r="B420" s="346"/>
      <c r="C420" s="346"/>
      <c r="D420" s="346"/>
      <c r="E420" s="283"/>
    </row>
    <row r="421" spans="1:5" x14ac:dyDescent="0.2">
      <c r="A421" s="257" t="s">
        <v>361</v>
      </c>
      <c r="B421" s="258"/>
      <c r="C421" s="258"/>
      <c r="D421" s="259" t="s">
        <v>53</v>
      </c>
      <c r="E421" s="344" t="s">
        <v>464</v>
      </c>
    </row>
    <row r="422" spans="1:5" x14ac:dyDescent="0.2">
      <c r="A422" s="29" t="s">
        <v>246</v>
      </c>
      <c r="B422" s="28" t="s">
        <v>52</v>
      </c>
      <c r="C422" s="312">
        <v>3.9</v>
      </c>
      <c r="D422" s="267">
        <v>21.1</v>
      </c>
      <c r="E422" s="267">
        <f t="shared" ref="E422:E424" si="41">ROUND(C422*D422,2)</f>
        <v>82.29</v>
      </c>
    </row>
    <row r="423" spans="1:5" x14ac:dyDescent="0.2">
      <c r="A423" s="29" t="s">
        <v>394</v>
      </c>
      <c r="B423" s="28" t="s">
        <v>52</v>
      </c>
      <c r="C423" s="266">
        <v>1.2</v>
      </c>
      <c r="D423" s="267">
        <v>17.02</v>
      </c>
      <c r="E423" s="267">
        <f t="shared" si="41"/>
        <v>20.420000000000002</v>
      </c>
    </row>
    <row r="424" spans="1:5" x14ac:dyDescent="0.2">
      <c r="A424" s="29" t="s">
        <v>361</v>
      </c>
      <c r="B424" s="28" t="s">
        <v>53</v>
      </c>
      <c r="C424" s="266">
        <v>1</v>
      </c>
      <c r="D424" s="267">
        <v>150</v>
      </c>
      <c r="E424" s="267">
        <f t="shared" si="41"/>
        <v>150</v>
      </c>
    </row>
    <row r="425" spans="1:5" x14ac:dyDescent="0.2">
      <c r="A425" s="276" t="s">
        <v>204</v>
      </c>
      <c r="B425" s="277"/>
      <c r="C425" s="277"/>
      <c r="D425" s="278"/>
      <c r="E425" s="279">
        <f>SUM(E422:E424)</f>
        <v>252.71</v>
      </c>
    </row>
    <row r="426" spans="1:5" x14ac:dyDescent="0.2">
      <c r="A426" s="276" t="s">
        <v>393</v>
      </c>
      <c r="B426" s="277"/>
      <c r="C426" s="277"/>
      <c r="D426" s="278"/>
      <c r="E426" s="279">
        <f>E425*E5</f>
        <v>63.177500000000002</v>
      </c>
    </row>
    <row r="427" spans="1:5" x14ac:dyDescent="0.2">
      <c r="A427" s="276" t="s">
        <v>239</v>
      </c>
      <c r="B427" s="277"/>
      <c r="C427" s="277"/>
      <c r="D427" s="278"/>
      <c r="E427" s="280">
        <f>SUM(E425:E426)</f>
        <v>315.88749999999999</v>
      </c>
    </row>
    <row r="428" spans="1:5" x14ac:dyDescent="0.2">
      <c r="A428" s="281"/>
      <c r="B428" s="282"/>
      <c r="C428" s="282"/>
      <c r="D428" s="282"/>
      <c r="E428" s="283"/>
    </row>
    <row r="429" spans="1:5" x14ac:dyDescent="0.2">
      <c r="A429" s="257" t="s">
        <v>173</v>
      </c>
      <c r="B429" s="258"/>
      <c r="C429" s="258"/>
      <c r="D429" s="259" t="s">
        <v>174</v>
      </c>
      <c r="E429" s="260" t="s">
        <v>175</v>
      </c>
    </row>
    <row r="430" spans="1:5" x14ac:dyDescent="0.2">
      <c r="A430" s="29" t="s">
        <v>246</v>
      </c>
      <c r="B430" s="28" t="s">
        <v>52</v>
      </c>
      <c r="C430" s="312">
        <v>2</v>
      </c>
      <c r="D430" s="267">
        <v>21.1</v>
      </c>
      <c r="E430" s="267">
        <f t="shared" ref="E430:E433" si="42">ROUND(C430*D430,2)</f>
        <v>42.2</v>
      </c>
    </row>
    <row r="431" spans="1:5" x14ac:dyDescent="0.2">
      <c r="A431" s="29" t="s">
        <v>394</v>
      </c>
      <c r="B431" s="28" t="s">
        <v>52</v>
      </c>
      <c r="C431" s="266">
        <v>0.2</v>
      </c>
      <c r="D431" s="267">
        <v>17.02</v>
      </c>
      <c r="E431" s="267">
        <f t="shared" si="42"/>
        <v>3.4</v>
      </c>
    </row>
    <row r="432" spans="1:5" x14ac:dyDescent="0.2">
      <c r="A432" s="29" t="s">
        <v>400</v>
      </c>
      <c r="B432" s="28" t="s">
        <v>71</v>
      </c>
      <c r="C432" s="266">
        <v>3</v>
      </c>
      <c r="D432" s="267">
        <v>14.65</v>
      </c>
      <c r="E432" s="267">
        <f t="shared" si="42"/>
        <v>43.95</v>
      </c>
    </row>
    <row r="433" spans="1:5" x14ac:dyDescent="0.2">
      <c r="A433" s="29" t="s">
        <v>176</v>
      </c>
      <c r="B433" s="28" t="s">
        <v>71</v>
      </c>
      <c r="C433" s="266">
        <v>1</v>
      </c>
      <c r="D433" s="267">
        <v>66.5</v>
      </c>
      <c r="E433" s="267">
        <f t="shared" si="42"/>
        <v>66.5</v>
      </c>
    </row>
    <row r="434" spans="1:5" x14ac:dyDescent="0.2">
      <c r="A434" s="276" t="s">
        <v>204</v>
      </c>
      <c r="B434" s="277"/>
      <c r="C434" s="277"/>
      <c r="D434" s="278"/>
      <c r="E434" s="279">
        <f>SUM(E430:E433)</f>
        <v>156.05000000000001</v>
      </c>
    </row>
    <row r="435" spans="1:5" x14ac:dyDescent="0.2">
      <c r="A435" s="276" t="s">
        <v>393</v>
      </c>
      <c r="B435" s="277"/>
      <c r="C435" s="277"/>
      <c r="D435" s="278"/>
      <c r="E435" s="279">
        <f>E434*E5</f>
        <v>39.012500000000003</v>
      </c>
    </row>
    <row r="436" spans="1:5" x14ac:dyDescent="0.2">
      <c r="A436" s="276" t="s">
        <v>239</v>
      </c>
      <c r="B436" s="277"/>
      <c r="C436" s="277"/>
      <c r="D436" s="278"/>
      <c r="E436" s="280">
        <f>SUM(E434:E435)</f>
        <v>195.0625</v>
      </c>
    </row>
    <row r="437" spans="1:5" x14ac:dyDescent="0.2">
      <c r="A437" s="281"/>
      <c r="B437" s="282"/>
      <c r="C437" s="282"/>
      <c r="D437" s="282"/>
      <c r="E437" s="283"/>
    </row>
    <row r="438" spans="1:5" x14ac:dyDescent="0.2">
      <c r="A438" s="257" t="s">
        <v>177</v>
      </c>
      <c r="B438" s="258"/>
      <c r="C438" s="258"/>
      <c r="D438" s="259" t="s">
        <v>174</v>
      </c>
      <c r="E438" s="260" t="s">
        <v>179</v>
      </c>
    </row>
    <row r="439" spans="1:5" x14ac:dyDescent="0.2">
      <c r="A439" s="29" t="s">
        <v>246</v>
      </c>
      <c r="B439" s="28" t="s">
        <v>52</v>
      </c>
      <c r="C439" s="312">
        <v>1.5</v>
      </c>
      <c r="D439" s="267">
        <v>21.1</v>
      </c>
      <c r="E439" s="267">
        <f>C439*D439</f>
        <v>31.650000000000002</v>
      </c>
    </row>
    <row r="440" spans="1:5" x14ac:dyDescent="0.2">
      <c r="A440" s="29" t="s">
        <v>394</v>
      </c>
      <c r="B440" s="28" t="s">
        <v>52</v>
      </c>
      <c r="C440" s="266">
        <v>0.2</v>
      </c>
      <c r="D440" s="267">
        <v>17.02</v>
      </c>
      <c r="E440" s="267">
        <f t="shared" ref="E440:E442" si="43">C440*D440</f>
        <v>3.4039999999999999</v>
      </c>
    </row>
    <row r="441" spans="1:5" x14ac:dyDescent="0.2">
      <c r="A441" s="29" t="s">
        <v>400</v>
      </c>
      <c r="B441" s="28" t="s">
        <v>71</v>
      </c>
      <c r="C441" s="266">
        <v>3</v>
      </c>
      <c r="D441" s="267">
        <v>14.65</v>
      </c>
      <c r="E441" s="267">
        <f t="shared" si="43"/>
        <v>43.95</v>
      </c>
    </row>
    <row r="442" spans="1:5" x14ac:dyDescent="0.2">
      <c r="A442" s="29" t="s">
        <v>178</v>
      </c>
      <c r="B442" s="28" t="s">
        <v>71</v>
      </c>
      <c r="C442" s="266">
        <v>1</v>
      </c>
      <c r="D442" s="267">
        <v>42.07</v>
      </c>
      <c r="E442" s="267">
        <f t="shared" si="43"/>
        <v>42.07</v>
      </c>
    </row>
    <row r="443" spans="1:5" x14ac:dyDescent="0.2">
      <c r="A443" s="276" t="s">
        <v>204</v>
      </c>
      <c r="B443" s="277"/>
      <c r="C443" s="277"/>
      <c r="D443" s="278"/>
      <c r="E443" s="279">
        <f>SUM(E439:E442)</f>
        <v>121.07400000000001</v>
      </c>
    </row>
    <row r="444" spans="1:5" x14ac:dyDescent="0.2">
      <c r="A444" s="276" t="s">
        <v>393</v>
      </c>
      <c r="B444" s="277"/>
      <c r="C444" s="277"/>
      <c r="D444" s="278"/>
      <c r="E444" s="279">
        <f>E443*E5</f>
        <v>30.268500000000003</v>
      </c>
    </row>
    <row r="445" spans="1:5" x14ac:dyDescent="0.2">
      <c r="A445" s="276" t="s">
        <v>239</v>
      </c>
      <c r="B445" s="277"/>
      <c r="C445" s="277"/>
      <c r="D445" s="278"/>
      <c r="E445" s="280">
        <f>SUM(E443:E444)</f>
        <v>151.34250000000003</v>
      </c>
    </row>
    <row r="446" spans="1:5" x14ac:dyDescent="0.2">
      <c r="A446" s="303" t="s">
        <v>95</v>
      </c>
      <c r="B446" s="304"/>
      <c r="C446" s="304"/>
      <c r="D446" s="304"/>
      <c r="E446" s="305"/>
    </row>
    <row r="447" spans="1:5" x14ac:dyDescent="0.2">
      <c r="A447" s="257" t="s">
        <v>255</v>
      </c>
      <c r="B447" s="258"/>
      <c r="C447" s="258"/>
      <c r="D447" s="259" t="s">
        <v>53</v>
      </c>
      <c r="E447" s="260" t="s">
        <v>256</v>
      </c>
    </row>
    <row r="448" spans="1:5" x14ac:dyDescent="0.2">
      <c r="A448" s="29" t="s">
        <v>252</v>
      </c>
      <c r="B448" s="28" t="s">
        <v>52</v>
      </c>
      <c r="C448" s="312">
        <v>0.7</v>
      </c>
      <c r="D448" s="267">
        <v>22.37</v>
      </c>
      <c r="E448" s="267">
        <f>C448*D448</f>
        <v>15.658999999999999</v>
      </c>
    </row>
    <row r="449" spans="1:5" x14ac:dyDescent="0.2">
      <c r="A449" s="29" t="s">
        <v>206</v>
      </c>
      <c r="B449" s="28" t="s">
        <v>52</v>
      </c>
      <c r="C449" s="266">
        <v>0.55000000000000004</v>
      </c>
      <c r="D449" s="267">
        <v>17.07</v>
      </c>
      <c r="E449" s="267">
        <f t="shared" ref="E449:E453" si="44">C449*D449</f>
        <v>9.3885000000000005</v>
      </c>
    </row>
    <row r="450" spans="1:5" x14ac:dyDescent="0.2">
      <c r="A450" s="29" t="s">
        <v>164</v>
      </c>
      <c r="B450" s="28" t="s">
        <v>65</v>
      </c>
      <c r="C450" s="266">
        <v>0.05</v>
      </c>
      <c r="D450" s="267">
        <v>91</v>
      </c>
      <c r="E450" s="267">
        <f t="shared" si="44"/>
        <v>4.55</v>
      </c>
    </row>
    <row r="451" spans="1:5" x14ac:dyDescent="0.2">
      <c r="A451" s="29" t="s">
        <v>166</v>
      </c>
      <c r="B451" s="28" t="s">
        <v>71</v>
      </c>
      <c r="C451" s="266">
        <v>0.65</v>
      </c>
      <c r="D451" s="267">
        <v>1</v>
      </c>
      <c r="E451" s="267">
        <f t="shared" si="44"/>
        <v>0.65</v>
      </c>
    </row>
    <row r="452" spans="1:5" x14ac:dyDescent="0.2">
      <c r="A452" s="29" t="s">
        <v>257</v>
      </c>
      <c r="B452" s="28" t="s">
        <v>65</v>
      </c>
      <c r="C452" s="266">
        <v>0.03</v>
      </c>
      <c r="D452" s="267">
        <v>31.9</v>
      </c>
      <c r="E452" s="267">
        <f t="shared" si="44"/>
        <v>0.95699999999999996</v>
      </c>
    </row>
    <row r="453" spans="1:5" x14ac:dyDescent="0.2">
      <c r="A453" s="29" t="s">
        <v>167</v>
      </c>
      <c r="B453" s="28" t="s">
        <v>65</v>
      </c>
      <c r="C453" s="266">
        <v>0.03</v>
      </c>
      <c r="D453" s="267">
        <v>55.75</v>
      </c>
      <c r="E453" s="267">
        <f t="shared" si="44"/>
        <v>1.6724999999999999</v>
      </c>
    </row>
    <row r="454" spans="1:5" x14ac:dyDescent="0.2">
      <c r="A454" s="276" t="s">
        <v>204</v>
      </c>
      <c r="B454" s="277"/>
      <c r="C454" s="277"/>
      <c r="D454" s="278"/>
      <c r="E454" s="279">
        <f>SUM(E448:E453)</f>
        <v>32.877000000000002</v>
      </c>
    </row>
    <row r="455" spans="1:5" x14ac:dyDescent="0.2">
      <c r="A455" s="276" t="s">
        <v>393</v>
      </c>
      <c r="B455" s="277"/>
      <c r="C455" s="277"/>
      <c r="D455" s="278"/>
      <c r="E455" s="279">
        <f>E454*E5</f>
        <v>8.2192500000000006</v>
      </c>
    </row>
    <row r="456" spans="1:5" x14ac:dyDescent="0.2">
      <c r="A456" s="276" t="s">
        <v>239</v>
      </c>
      <c r="B456" s="277"/>
      <c r="C456" s="277"/>
      <c r="D456" s="278"/>
      <c r="E456" s="280">
        <f>SUM(E454:E455)</f>
        <v>41.096250000000005</v>
      </c>
    </row>
    <row r="457" spans="1:5" x14ac:dyDescent="0.2">
      <c r="A457" s="281"/>
      <c r="B457" s="282"/>
      <c r="C457" s="282"/>
      <c r="D457" s="282"/>
      <c r="E457" s="283"/>
    </row>
    <row r="458" spans="1:5" x14ac:dyDescent="0.2">
      <c r="A458" s="257" t="s">
        <v>261</v>
      </c>
      <c r="B458" s="258"/>
      <c r="C458" s="258"/>
      <c r="D458" s="259" t="s">
        <v>53</v>
      </c>
      <c r="E458" s="260" t="s">
        <v>258</v>
      </c>
    </row>
    <row r="459" spans="1:5" x14ac:dyDescent="0.2">
      <c r="A459" s="29" t="s">
        <v>252</v>
      </c>
      <c r="B459" s="28" t="s">
        <v>52</v>
      </c>
      <c r="C459" s="312">
        <v>0.7</v>
      </c>
      <c r="D459" s="267">
        <v>22.37</v>
      </c>
      <c r="E459" s="267">
        <f t="shared" ref="E459:E464" si="45">ROUND(C459*D459,2)</f>
        <v>15.66</v>
      </c>
    </row>
    <row r="460" spans="1:5" x14ac:dyDescent="0.2">
      <c r="A460" s="29" t="s">
        <v>206</v>
      </c>
      <c r="B460" s="28" t="s">
        <v>52</v>
      </c>
      <c r="C460" s="266">
        <v>0.55000000000000004</v>
      </c>
      <c r="D460" s="267">
        <v>17.07</v>
      </c>
      <c r="E460" s="267">
        <f t="shared" si="45"/>
        <v>9.39</v>
      </c>
    </row>
    <row r="461" spans="1:5" x14ac:dyDescent="0.2">
      <c r="A461" s="29" t="s">
        <v>166</v>
      </c>
      <c r="B461" s="28" t="s">
        <v>71</v>
      </c>
      <c r="C461" s="266">
        <v>0.5</v>
      </c>
      <c r="D461" s="267">
        <v>1</v>
      </c>
      <c r="E461" s="267">
        <f t="shared" si="45"/>
        <v>0.5</v>
      </c>
    </row>
    <row r="462" spans="1:5" x14ac:dyDescent="0.2">
      <c r="A462" s="29" t="s">
        <v>259</v>
      </c>
      <c r="B462" s="28" t="s">
        <v>65</v>
      </c>
      <c r="C462" s="266">
        <v>0.05</v>
      </c>
      <c r="D462" s="267">
        <v>42.5</v>
      </c>
      <c r="E462" s="267">
        <f t="shared" si="45"/>
        <v>2.13</v>
      </c>
    </row>
    <row r="463" spans="1:5" x14ac:dyDescent="0.2">
      <c r="A463" s="29" t="s">
        <v>165</v>
      </c>
      <c r="B463" s="28" t="s">
        <v>65</v>
      </c>
      <c r="C463" s="266">
        <v>0.11</v>
      </c>
      <c r="D463" s="267">
        <v>47</v>
      </c>
      <c r="E463" s="267">
        <f t="shared" si="45"/>
        <v>5.17</v>
      </c>
    </row>
    <row r="464" spans="1:5" x14ac:dyDescent="0.2">
      <c r="A464" s="29" t="s">
        <v>260</v>
      </c>
      <c r="B464" s="28" t="s">
        <v>65</v>
      </c>
      <c r="C464" s="266">
        <v>0.08</v>
      </c>
      <c r="D464" s="267">
        <v>99.75</v>
      </c>
      <c r="E464" s="267">
        <f t="shared" si="45"/>
        <v>7.98</v>
      </c>
    </row>
    <row r="465" spans="1:5" x14ac:dyDescent="0.2">
      <c r="A465" s="276" t="s">
        <v>204</v>
      </c>
      <c r="B465" s="277"/>
      <c r="C465" s="277"/>
      <c r="D465" s="278"/>
      <c r="E465" s="279">
        <f>SUM(E459:E464)</f>
        <v>40.83</v>
      </c>
    </row>
    <row r="466" spans="1:5" x14ac:dyDescent="0.2">
      <c r="A466" s="276" t="s">
        <v>393</v>
      </c>
      <c r="B466" s="277"/>
      <c r="C466" s="277"/>
      <c r="D466" s="278"/>
      <c r="E466" s="279">
        <f>E465*E5</f>
        <v>10.2075</v>
      </c>
    </row>
    <row r="467" spans="1:5" x14ac:dyDescent="0.2">
      <c r="A467" s="276" t="s">
        <v>239</v>
      </c>
      <c r="B467" s="277"/>
      <c r="C467" s="277"/>
      <c r="D467" s="278"/>
      <c r="E467" s="280">
        <f>SUM(E465:E466)</f>
        <v>51.037499999999994</v>
      </c>
    </row>
    <row r="468" spans="1:5" x14ac:dyDescent="0.2">
      <c r="A468" s="276"/>
      <c r="B468" s="277"/>
      <c r="C468" s="277"/>
      <c r="D468" s="277"/>
      <c r="E468" s="283"/>
    </row>
    <row r="469" spans="1:5" x14ac:dyDescent="0.2">
      <c r="A469" s="257" t="s">
        <v>168</v>
      </c>
      <c r="B469" s="258"/>
      <c r="C469" s="258"/>
      <c r="D469" s="259" t="s">
        <v>53</v>
      </c>
      <c r="E469" s="260" t="s">
        <v>190</v>
      </c>
    </row>
    <row r="470" spans="1:5" x14ac:dyDescent="0.2">
      <c r="A470" s="29" t="s">
        <v>252</v>
      </c>
      <c r="B470" s="28" t="s">
        <v>52</v>
      </c>
      <c r="C470" s="312">
        <v>0.4</v>
      </c>
      <c r="D470" s="267">
        <v>22.37</v>
      </c>
      <c r="E470" s="267">
        <f t="shared" ref="E470:E475" si="46">ROUND(C470*D470,2)</f>
        <v>8.9499999999999993</v>
      </c>
    </row>
    <row r="471" spans="1:5" x14ac:dyDescent="0.2">
      <c r="A471" s="29" t="s">
        <v>206</v>
      </c>
      <c r="B471" s="28" t="s">
        <v>52</v>
      </c>
      <c r="C471" s="266">
        <v>0.35</v>
      </c>
      <c r="D471" s="267">
        <v>17.07</v>
      </c>
      <c r="E471" s="267">
        <f t="shared" si="46"/>
        <v>5.97</v>
      </c>
    </row>
    <row r="472" spans="1:5" x14ac:dyDescent="0.2">
      <c r="A472" s="29" t="s">
        <v>169</v>
      </c>
      <c r="B472" s="28" t="s">
        <v>71</v>
      </c>
      <c r="C472" s="266">
        <v>0.4</v>
      </c>
      <c r="D472" s="267">
        <v>1</v>
      </c>
      <c r="E472" s="267">
        <f t="shared" si="46"/>
        <v>0.4</v>
      </c>
    </row>
    <row r="473" spans="1:5" x14ac:dyDescent="0.2">
      <c r="A473" s="29" t="s">
        <v>170</v>
      </c>
      <c r="B473" s="28" t="s">
        <v>65</v>
      </c>
      <c r="C473" s="266">
        <v>0.04</v>
      </c>
      <c r="D473" s="267">
        <v>117.75</v>
      </c>
      <c r="E473" s="267">
        <f t="shared" si="46"/>
        <v>4.71</v>
      </c>
    </row>
    <row r="474" spans="1:5" x14ac:dyDescent="0.2">
      <c r="A474" s="29" t="s">
        <v>171</v>
      </c>
      <c r="B474" s="28" t="s">
        <v>65</v>
      </c>
      <c r="C474" s="266">
        <v>0.01</v>
      </c>
      <c r="D474" s="267">
        <v>49.48</v>
      </c>
      <c r="E474" s="267">
        <f t="shared" si="46"/>
        <v>0.49</v>
      </c>
    </row>
    <row r="475" spans="1:5" x14ac:dyDescent="0.2">
      <c r="A475" s="29" t="s">
        <v>172</v>
      </c>
      <c r="B475" s="28" t="s">
        <v>65</v>
      </c>
      <c r="C475" s="266">
        <v>0.04</v>
      </c>
      <c r="D475" s="267">
        <v>106.9</v>
      </c>
      <c r="E475" s="267">
        <f t="shared" si="46"/>
        <v>4.28</v>
      </c>
    </row>
    <row r="476" spans="1:5" x14ac:dyDescent="0.2">
      <c r="A476" s="276" t="s">
        <v>204</v>
      </c>
      <c r="B476" s="277"/>
      <c r="C476" s="277"/>
      <c r="D476" s="278"/>
      <c r="E476" s="279">
        <f>SUM(E470:E475)</f>
        <v>24.799999999999997</v>
      </c>
    </row>
    <row r="477" spans="1:5" x14ac:dyDescent="0.2">
      <c r="A477" s="276" t="s">
        <v>393</v>
      </c>
      <c r="B477" s="277"/>
      <c r="C477" s="277"/>
      <c r="D477" s="278"/>
      <c r="E477" s="279">
        <f>E476*E5</f>
        <v>6.1999999999999993</v>
      </c>
    </row>
    <row r="478" spans="1:5" x14ac:dyDescent="0.2">
      <c r="A478" s="276" t="s">
        <v>239</v>
      </c>
      <c r="B478" s="277"/>
      <c r="C478" s="277"/>
      <c r="D478" s="278"/>
      <c r="E478" s="280">
        <f>SUM(E476:E477)</f>
        <v>30.999999999999996</v>
      </c>
    </row>
    <row r="479" spans="1:5" x14ac:dyDescent="0.2">
      <c r="A479" s="303" t="s">
        <v>474</v>
      </c>
      <c r="B479" s="304"/>
      <c r="C479" s="304"/>
      <c r="D479" s="304"/>
      <c r="E479" s="305"/>
    </row>
    <row r="480" spans="1:5" x14ac:dyDescent="0.2">
      <c r="A480" s="257" t="s">
        <v>490</v>
      </c>
      <c r="B480" s="258"/>
      <c r="C480" s="258"/>
      <c r="D480" s="259" t="s">
        <v>56</v>
      </c>
      <c r="E480" s="344" t="s">
        <v>496</v>
      </c>
    </row>
    <row r="481" spans="1:5" x14ac:dyDescent="0.2">
      <c r="A481" s="29" t="s">
        <v>246</v>
      </c>
      <c r="B481" s="347" t="s">
        <v>52</v>
      </c>
      <c r="C481" s="348">
        <v>1.5</v>
      </c>
      <c r="D481" s="349">
        <v>21.1</v>
      </c>
      <c r="E481" s="267">
        <f t="shared" ref="E481:E488" si="47">ROUND(C481*D481,2)</f>
        <v>31.65</v>
      </c>
    </row>
    <row r="482" spans="1:5" x14ac:dyDescent="0.2">
      <c r="A482" s="29" t="s">
        <v>206</v>
      </c>
      <c r="B482" s="350" t="s">
        <v>52</v>
      </c>
      <c r="C482" s="351">
        <v>2.5</v>
      </c>
      <c r="D482" s="352">
        <v>17.07</v>
      </c>
      <c r="E482" s="267">
        <f t="shared" si="47"/>
        <v>42.68</v>
      </c>
    </row>
    <row r="483" spans="1:5" x14ac:dyDescent="0.2">
      <c r="A483" s="29" t="s">
        <v>491</v>
      </c>
      <c r="B483" s="350" t="s">
        <v>472</v>
      </c>
      <c r="C483" s="351">
        <v>1.1000000000000001</v>
      </c>
      <c r="D483" s="352">
        <v>80</v>
      </c>
      <c r="E483" s="267">
        <f t="shared" si="47"/>
        <v>88</v>
      </c>
    </row>
    <row r="484" spans="1:5" x14ac:dyDescent="0.2">
      <c r="A484" s="29" t="s">
        <v>492</v>
      </c>
      <c r="B484" s="350" t="s">
        <v>55</v>
      </c>
      <c r="C484" s="351">
        <v>0.375</v>
      </c>
      <c r="D484" s="352">
        <v>120</v>
      </c>
      <c r="E484" s="267">
        <f t="shared" si="47"/>
        <v>45</v>
      </c>
    </row>
    <row r="485" spans="1:5" x14ac:dyDescent="0.2">
      <c r="A485" s="29" t="s">
        <v>493</v>
      </c>
      <c r="B485" s="350" t="s">
        <v>54</v>
      </c>
      <c r="C485" s="351">
        <v>0.19</v>
      </c>
      <c r="D485" s="352">
        <v>16.72</v>
      </c>
      <c r="E485" s="267">
        <f t="shared" si="47"/>
        <v>3.18</v>
      </c>
    </row>
    <row r="486" spans="1:5" x14ac:dyDescent="0.2">
      <c r="A486" s="29" t="s">
        <v>597</v>
      </c>
      <c r="B486" s="350" t="s">
        <v>54</v>
      </c>
      <c r="C486" s="351">
        <v>0.25</v>
      </c>
      <c r="D486" s="352">
        <v>18.399999999999999</v>
      </c>
      <c r="E486" s="267">
        <f t="shared" si="47"/>
        <v>4.5999999999999996</v>
      </c>
    </row>
    <row r="487" spans="1:5" x14ac:dyDescent="0.2">
      <c r="A487" s="29" t="s">
        <v>494</v>
      </c>
      <c r="B487" s="350" t="s">
        <v>472</v>
      </c>
      <c r="C487" s="351">
        <v>6</v>
      </c>
      <c r="D487" s="352">
        <v>3.94</v>
      </c>
      <c r="E487" s="267">
        <f t="shared" si="47"/>
        <v>23.64</v>
      </c>
    </row>
    <row r="488" spans="1:5" x14ac:dyDescent="0.2">
      <c r="A488" s="29" t="s">
        <v>495</v>
      </c>
      <c r="B488" s="353" t="s">
        <v>71</v>
      </c>
      <c r="C488" s="354">
        <v>1.5</v>
      </c>
      <c r="D488" s="355">
        <v>112.5</v>
      </c>
      <c r="E488" s="267">
        <f t="shared" si="47"/>
        <v>168.75</v>
      </c>
    </row>
    <row r="489" spans="1:5" x14ac:dyDescent="0.2">
      <c r="A489" s="276" t="s">
        <v>204</v>
      </c>
      <c r="B489" s="277"/>
      <c r="C489" s="277"/>
      <c r="D489" s="278"/>
      <c r="E489" s="279">
        <f>SUM(E481:E488)</f>
        <v>407.5</v>
      </c>
    </row>
    <row r="490" spans="1:5" x14ac:dyDescent="0.2">
      <c r="A490" s="276" t="s">
        <v>393</v>
      </c>
      <c r="B490" s="277"/>
      <c r="C490" s="277"/>
      <c r="D490" s="278"/>
      <c r="E490" s="279">
        <f>E489*E5</f>
        <v>101.875</v>
      </c>
    </row>
    <row r="491" spans="1:5" x14ac:dyDescent="0.2">
      <c r="A491" s="276" t="s">
        <v>239</v>
      </c>
      <c r="B491" s="277"/>
      <c r="C491" s="277"/>
      <c r="D491" s="278"/>
      <c r="E491" s="280">
        <f>SUM(E489:E490)</f>
        <v>509.375</v>
      </c>
    </row>
    <row r="492" spans="1:5" x14ac:dyDescent="0.2">
      <c r="A492" s="281"/>
      <c r="B492" s="282"/>
      <c r="C492" s="282"/>
      <c r="D492" s="282"/>
      <c r="E492" s="283"/>
    </row>
    <row r="493" spans="1:5" x14ac:dyDescent="0.2">
      <c r="A493" s="257" t="s">
        <v>607</v>
      </c>
      <c r="B493" s="258"/>
      <c r="C493" s="258"/>
      <c r="D493" s="259" t="s">
        <v>466</v>
      </c>
      <c r="E493" s="260" t="s">
        <v>497</v>
      </c>
    </row>
    <row r="494" spans="1:5" x14ac:dyDescent="0.2">
      <c r="A494" s="29" t="s">
        <v>609</v>
      </c>
      <c r="B494" s="28" t="s">
        <v>71</v>
      </c>
      <c r="C494" s="312">
        <v>0.81</v>
      </c>
      <c r="D494" s="267">
        <v>48.5</v>
      </c>
      <c r="E494" s="267">
        <f t="shared" ref="E494:E498" si="48">ROUND(C494*D494,2)</f>
        <v>39.29</v>
      </c>
    </row>
    <row r="495" spans="1:5" x14ac:dyDescent="0.2">
      <c r="A495" s="29" t="s">
        <v>605</v>
      </c>
      <c r="B495" s="28" t="s">
        <v>54</v>
      </c>
      <c r="C495" s="266">
        <v>0.11</v>
      </c>
      <c r="D495" s="267">
        <v>17.850000000000001</v>
      </c>
      <c r="E495" s="267">
        <f t="shared" si="48"/>
        <v>1.96</v>
      </c>
    </row>
    <row r="496" spans="1:5" x14ac:dyDescent="0.2">
      <c r="A496" s="29" t="s">
        <v>606</v>
      </c>
      <c r="B496" s="28" t="s">
        <v>466</v>
      </c>
      <c r="C496" s="266">
        <v>1.008</v>
      </c>
      <c r="D496" s="267">
        <v>31</v>
      </c>
      <c r="E496" s="267">
        <f t="shared" si="48"/>
        <v>31.25</v>
      </c>
    </row>
    <row r="497" spans="1:5" x14ac:dyDescent="0.2">
      <c r="A497" s="29" t="s">
        <v>394</v>
      </c>
      <c r="B497" s="28" t="s">
        <v>52</v>
      </c>
      <c r="C497" s="266">
        <v>1.1000000000000001</v>
      </c>
      <c r="D497" s="267">
        <v>17.02</v>
      </c>
      <c r="E497" s="267">
        <f t="shared" si="48"/>
        <v>18.72</v>
      </c>
    </row>
    <row r="498" spans="1:5" x14ac:dyDescent="0.2">
      <c r="A498" s="29" t="s">
        <v>246</v>
      </c>
      <c r="B498" s="28" t="s">
        <v>52</v>
      </c>
      <c r="C498" s="266">
        <v>1.5</v>
      </c>
      <c r="D498" s="267">
        <v>21.1</v>
      </c>
      <c r="E498" s="267">
        <f t="shared" si="48"/>
        <v>31.65</v>
      </c>
    </row>
    <row r="499" spans="1:5" x14ac:dyDescent="0.2">
      <c r="A499" s="276" t="s">
        <v>204</v>
      </c>
      <c r="B499" s="277"/>
      <c r="C499" s="277"/>
      <c r="D499" s="278"/>
      <c r="E499" s="279">
        <f>SUM(E494:E498)</f>
        <v>122.87</v>
      </c>
    </row>
    <row r="500" spans="1:5" x14ac:dyDescent="0.2">
      <c r="A500" s="276" t="s">
        <v>393</v>
      </c>
      <c r="B500" s="277"/>
      <c r="C500" s="277"/>
      <c r="D500" s="278"/>
      <c r="E500" s="279">
        <f>E499*E5</f>
        <v>30.717500000000001</v>
      </c>
    </row>
    <row r="501" spans="1:5" x14ac:dyDescent="0.2">
      <c r="A501" s="276" t="s">
        <v>239</v>
      </c>
      <c r="B501" s="277"/>
      <c r="C501" s="277"/>
      <c r="D501" s="278"/>
      <c r="E501" s="280">
        <f>SUM(E499:E500)</f>
        <v>153.58750000000001</v>
      </c>
    </row>
    <row r="502" spans="1:5" x14ac:dyDescent="0.2">
      <c r="A502" s="281"/>
      <c r="B502" s="282"/>
      <c r="C502" s="282"/>
      <c r="D502" s="282"/>
      <c r="E502" s="283"/>
    </row>
    <row r="503" spans="1:5" x14ac:dyDescent="0.2">
      <c r="A503" s="257" t="s">
        <v>498</v>
      </c>
      <c r="B503" s="258"/>
      <c r="C503" s="258"/>
      <c r="D503" s="259" t="s">
        <v>53</v>
      </c>
      <c r="E503" s="260" t="s">
        <v>499</v>
      </c>
    </row>
    <row r="504" spans="1:5" x14ac:dyDescent="0.2">
      <c r="A504" s="29" t="s">
        <v>500</v>
      </c>
      <c r="B504" s="28" t="s">
        <v>55</v>
      </c>
      <c r="C504" s="312">
        <v>5.0999999999999997E-2</v>
      </c>
      <c r="D504" s="267">
        <v>155</v>
      </c>
      <c r="E504" s="267">
        <f t="shared" ref="E504:E509" si="49">ROUND(C504*D504,2)</f>
        <v>7.91</v>
      </c>
    </row>
    <row r="505" spans="1:5" x14ac:dyDescent="0.2">
      <c r="A505" s="29" t="s">
        <v>501</v>
      </c>
      <c r="B505" s="28" t="s">
        <v>54</v>
      </c>
      <c r="C505" s="266">
        <v>7.0000000000000007E-2</v>
      </c>
      <c r="D505" s="267">
        <v>18.399999999999999</v>
      </c>
      <c r="E505" s="267">
        <f t="shared" si="49"/>
        <v>1.29</v>
      </c>
    </row>
    <row r="506" spans="1:5" x14ac:dyDescent="0.2">
      <c r="A506" s="29" t="s">
        <v>502</v>
      </c>
      <c r="B506" s="28" t="s">
        <v>55</v>
      </c>
      <c r="C506" s="266">
        <v>0.03</v>
      </c>
      <c r="D506" s="267">
        <v>400</v>
      </c>
      <c r="E506" s="267">
        <f t="shared" si="49"/>
        <v>12</v>
      </c>
    </row>
    <row r="507" spans="1:5" x14ac:dyDescent="0.2">
      <c r="A507" s="29" t="s">
        <v>503</v>
      </c>
      <c r="B507" s="28" t="s">
        <v>71</v>
      </c>
      <c r="C507" s="266">
        <v>8.9999999999999993E-3</v>
      </c>
      <c r="D507" s="267">
        <v>128.25</v>
      </c>
      <c r="E507" s="267">
        <f t="shared" si="49"/>
        <v>1.1499999999999999</v>
      </c>
    </row>
    <row r="508" spans="1:5" x14ac:dyDescent="0.2">
      <c r="A508" s="29" t="s">
        <v>394</v>
      </c>
      <c r="B508" s="28" t="s">
        <v>52</v>
      </c>
      <c r="C508" s="266">
        <v>1.05</v>
      </c>
      <c r="D508" s="267">
        <v>17.02</v>
      </c>
      <c r="E508" s="267">
        <f t="shared" si="49"/>
        <v>17.87</v>
      </c>
    </row>
    <row r="509" spans="1:5" x14ac:dyDescent="0.2">
      <c r="A509" s="29" t="s">
        <v>504</v>
      </c>
      <c r="B509" s="28" t="s">
        <v>52</v>
      </c>
      <c r="C509" s="266">
        <v>1.05</v>
      </c>
      <c r="D509" s="267">
        <v>21.1</v>
      </c>
      <c r="E509" s="267">
        <f t="shared" si="49"/>
        <v>22.16</v>
      </c>
    </row>
    <row r="510" spans="1:5" x14ac:dyDescent="0.2">
      <c r="A510" s="276" t="s">
        <v>204</v>
      </c>
      <c r="B510" s="277"/>
      <c r="C510" s="277"/>
      <c r="D510" s="278"/>
      <c r="E510" s="279">
        <f>SUM(E504:E509)</f>
        <v>62.379999999999995</v>
      </c>
    </row>
    <row r="511" spans="1:5" x14ac:dyDescent="0.2">
      <c r="A511" s="276" t="s">
        <v>393</v>
      </c>
      <c r="B511" s="277"/>
      <c r="C511" s="277"/>
      <c r="D511" s="278"/>
      <c r="E511" s="279">
        <f>E510*E5</f>
        <v>15.594999999999999</v>
      </c>
    </row>
    <row r="512" spans="1:5" x14ac:dyDescent="0.2">
      <c r="A512" s="276" t="s">
        <v>239</v>
      </c>
      <c r="B512" s="277"/>
      <c r="C512" s="277"/>
      <c r="D512" s="278"/>
      <c r="E512" s="280">
        <f>SUM(E510:E511)</f>
        <v>77.974999999999994</v>
      </c>
    </row>
    <row r="513" spans="1:5" x14ac:dyDescent="0.2">
      <c r="A513" s="281"/>
      <c r="B513" s="282"/>
      <c r="C513" s="282"/>
      <c r="D513" s="282"/>
      <c r="E513" s="283"/>
    </row>
    <row r="514" spans="1:5" x14ac:dyDescent="0.2">
      <c r="A514" s="257" t="s">
        <v>505</v>
      </c>
      <c r="B514" s="258"/>
      <c r="C514" s="258"/>
      <c r="D514" s="259" t="s">
        <v>53</v>
      </c>
      <c r="E514" s="260" t="s">
        <v>506</v>
      </c>
    </row>
    <row r="515" spans="1:5" x14ac:dyDescent="0.2">
      <c r="A515" s="29" t="s">
        <v>199</v>
      </c>
      <c r="B515" s="28" t="s">
        <v>54</v>
      </c>
      <c r="C515" s="312">
        <v>0.01</v>
      </c>
      <c r="D515" s="267">
        <v>12.5</v>
      </c>
      <c r="E515" s="267">
        <f t="shared" ref="E515:E521" si="50">ROUND(C515*D515,2)</f>
        <v>0.13</v>
      </c>
    </row>
    <row r="516" spans="1:5" x14ac:dyDescent="0.2">
      <c r="A516" s="29" t="s">
        <v>507</v>
      </c>
      <c r="B516" s="28" t="s">
        <v>71</v>
      </c>
      <c r="C516" s="266">
        <v>1.4</v>
      </c>
      <c r="D516" s="267">
        <v>0.65</v>
      </c>
      <c r="E516" s="267">
        <f t="shared" si="50"/>
        <v>0.91</v>
      </c>
    </row>
    <row r="517" spans="1:5" x14ac:dyDescent="0.2">
      <c r="A517" s="29" t="s">
        <v>508</v>
      </c>
      <c r="B517" s="28" t="s">
        <v>71</v>
      </c>
      <c r="C517" s="266">
        <v>0.83</v>
      </c>
      <c r="D517" s="267">
        <v>32.5</v>
      </c>
      <c r="E517" s="267">
        <f t="shared" si="50"/>
        <v>26.98</v>
      </c>
    </row>
    <row r="518" spans="1:5" x14ac:dyDescent="0.2">
      <c r="A518" s="29" t="s">
        <v>509</v>
      </c>
      <c r="B518" s="28" t="s">
        <v>71</v>
      </c>
      <c r="C518" s="266">
        <v>1.4</v>
      </c>
      <c r="D518" s="267">
        <v>1.43</v>
      </c>
      <c r="E518" s="267">
        <f t="shared" si="50"/>
        <v>2</v>
      </c>
    </row>
    <row r="519" spans="1:5" x14ac:dyDescent="0.2">
      <c r="A519" s="29" t="s">
        <v>510</v>
      </c>
      <c r="B519" s="28" t="s">
        <v>71</v>
      </c>
      <c r="C519" s="266">
        <v>1.4</v>
      </c>
      <c r="D519" s="267">
        <v>2.3199999999999998</v>
      </c>
      <c r="E519" s="267">
        <f t="shared" si="50"/>
        <v>3.25</v>
      </c>
    </row>
    <row r="520" spans="1:5" x14ac:dyDescent="0.2">
      <c r="A520" s="29" t="s">
        <v>206</v>
      </c>
      <c r="B520" s="28" t="s">
        <v>52</v>
      </c>
      <c r="C520" s="266">
        <v>0.5</v>
      </c>
      <c r="D520" s="267">
        <v>17.07</v>
      </c>
      <c r="E520" s="267">
        <f t="shared" si="50"/>
        <v>8.5399999999999991</v>
      </c>
    </row>
    <row r="521" spans="1:5" x14ac:dyDescent="0.2">
      <c r="A521" s="29" t="s">
        <v>357</v>
      </c>
      <c r="B521" s="28" t="s">
        <v>52</v>
      </c>
      <c r="C521" s="266">
        <v>0.5</v>
      </c>
      <c r="D521" s="267">
        <v>21.06</v>
      </c>
      <c r="E521" s="267">
        <f t="shared" si="50"/>
        <v>10.53</v>
      </c>
    </row>
    <row r="522" spans="1:5" x14ac:dyDescent="0.2">
      <c r="A522" s="276" t="s">
        <v>204</v>
      </c>
      <c r="B522" s="277"/>
      <c r="C522" s="277"/>
      <c r="D522" s="278"/>
      <c r="E522" s="279">
        <f>SUM(E515:E521)</f>
        <v>52.339999999999996</v>
      </c>
    </row>
    <row r="523" spans="1:5" x14ac:dyDescent="0.2">
      <c r="A523" s="276" t="s">
        <v>393</v>
      </c>
      <c r="B523" s="277"/>
      <c r="C523" s="277"/>
      <c r="D523" s="278"/>
      <c r="E523" s="279">
        <f>E522*E5</f>
        <v>13.084999999999999</v>
      </c>
    </row>
    <row r="524" spans="1:5" x14ac:dyDescent="0.2">
      <c r="A524" s="276" t="s">
        <v>239</v>
      </c>
      <c r="B524" s="277"/>
      <c r="C524" s="277"/>
      <c r="D524" s="278"/>
      <c r="E524" s="280">
        <f>SUM(E522:E523)</f>
        <v>65.424999999999997</v>
      </c>
    </row>
    <row r="525" spans="1:5" x14ac:dyDescent="0.2">
      <c r="A525" s="281"/>
      <c r="B525" s="282"/>
      <c r="C525" s="282"/>
      <c r="D525" s="282"/>
      <c r="E525" s="283"/>
    </row>
    <row r="526" spans="1:5" x14ac:dyDescent="0.2">
      <c r="A526" s="257" t="s">
        <v>517</v>
      </c>
      <c r="B526" s="258"/>
      <c r="C526" s="258"/>
      <c r="D526" s="259" t="s">
        <v>56</v>
      </c>
      <c r="E526" s="260" t="s">
        <v>518</v>
      </c>
    </row>
    <row r="527" spans="1:5" x14ac:dyDescent="0.2">
      <c r="A527" s="29" t="s">
        <v>520</v>
      </c>
      <c r="B527" s="28" t="s">
        <v>521</v>
      </c>
      <c r="C527" s="312">
        <v>0.5</v>
      </c>
      <c r="D527" s="267">
        <v>106.04</v>
      </c>
      <c r="E527" s="267">
        <f t="shared" ref="E527:E530" si="51">ROUND(C527*D527,2)</f>
        <v>53.02</v>
      </c>
    </row>
    <row r="528" spans="1:5" x14ac:dyDescent="0.2">
      <c r="A528" s="29" t="s">
        <v>519</v>
      </c>
      <c r="B528" s="28" t="s">
        <v>52</v>
      </c>
      <c r="C528" s="266">
        <v>0.5</v>
      </c>
      <c r="D528" s="267">
        <v>21.18</v>
      </c>
      <c r="E528" s="267">
        <f t="shared" si="51"/>
        <v>10.59</v>
      </c>
    </row>
    <row r="529" spans="1:5" x14ac:dyDescent="0.2">
      <c r="A529" s="29" t="s">
        <v>205</v>
      </c>
      <c r="B529" s="28" t="s">
        <v>52</v>
      </c>
      <c r="C529" s="266">
        <v>0.3</v>
      </c>
      <c r="D529" s="267">
        <v>21.29</v>
      </c>
      <c r="E529" s="267">
        <f t="shared" si="51"/>
        <v>6.39</v>
      </c>
    </row>
    <row r="530" spans="1:5" x14ac:dyDescent="0.2">
      <c r="A530" s="29" t="s">
        <v>206</v>
      </c>
      <c r="B530" s="28" t="s">
        <v>52</v>
      </c>
      <c r="C530" s="266">
        <v>0.8</v>
      </c>
      <c r="D530" s="267">
        <v>17.07</v>
      </c>
      <c r="E530" s="267">
        <f t="shared" si="51"/>
        <v>13.66</v>
      </c>
    </row>
    <row r="531" spans="1:5" x14ac:dyDescent="0.2">
      <c r="A531" s="276" t="s">
        <v>204</v>
      </c>
      <c r="B531" s="277"/>
      <c r="C531" s="277"/>
      <c r="D531" s="278"/>
      <c r="E531" s="279">
        <f>SUM(E527:E530)</f>
        <v>83.66</v>
      </c>
    </row>
    <row r="532" spans="1:5" x14ac:dyDescent="0.2">
      <c r="A532" s="276" t="s">
        <v>393</v>
      </c>
      <c r="B532" s="277"/>
      <c r="C532" s="277"/>
      <c r="D532" s="278"/>
      <c r="E532" s="279">
        <f>E531*E5</f>
        <v>20.914999999999999</v>
      </c>
    </row>
    <row r="533" spans="1:5" x14ac:dyDescent="0.2">
      <c r="A533" s="276" t="s">
        <v>239</v>
      </c>
      <c r="B533" s="277"/>
      <c r="C533" s="277"/>
      <c r="D533" s="278"/>
      <c r="E533" s="280">
        <f>SUM(E531:E532)</f>
        <v>104.57499999999999</v>
      </c>
    </row>
    <row r="534" spans="1:5" x14ac:dyDescent="0.2">
      <c r="A534" s="281"/>
      <c r="B534" s="282"/>
      <c r="C534" s="282"/>
      <c r="D534" s="282"/>
      <c r="E534" s="283"/>
    </row>
    <row r="535" spans="1:5" x14ac:dyDescent="0.2">
      <c r="A535" s="303" t="s">
        <v>44</v>
      </c>
      <c r="B535" s="304"/>
      <c r="C535" s="304"/>
      <c r="D535" s="304"/>
      <c r="E535" s="305"/>
    </row>
    <row r="536" spans="1:5" x14ac:dyDescent="0.2">
      <c r="A536" s="257" t="s">
        <v>66</v>
      </c>
      <c r="B536" s="259"/>
      <c r="C536" s="258"/>
      <c r="D536" s="259" t="s">
        <v>53</v>
      </c>
      <c r="E536" s="260" t="s">
        <v>67</v>
      </c>
    </row>
    <row r="537" spans="1:5" x14ac:dyDescent="0.2">
      <c r="A537" s="29" t="s">
        <v>206</v>
      </c>
      <c r="B537" s="28" t="s">
        <v>52</v>
      </c>
      <c r="C537" s="312">
        <v>0.4</v>
      </c>
      <c r="D537" s="267">
        <v>17.07</v>
      </c>
      <c r="E537" s="267">
        <f t="shared" ref="E537" si="52">C537*D537</f>
        <v>6.8280000000000003</v>
      </c>
    </row>
    <row r="538" spans="1:5" x14ac:dyDescent="0.2">
      <c r="A538" s="276" t="s">
        <v>204</v>
      </c>
      <c r="B538" s="277"/>
      <c r="C538" s="277"/>
      <c r="D538" s="278"/>
      <c r="E538" s="279">
        <f>SUM(E537:E537)</f>
        <v>6.8280000000000003</v>
      </c>
    </row>
    <row r="539" spans="1:5" x14ac:dyDescent="0.2">
      <c r="A539" s="276" t="s">
        <v>393</v>
      </c>
      <c r="B539" s="277"/>
      <c r="C539" s="277"/>
      <c r="D539" s="278"/>
      <c r="E539" s="279">
        <f>E538*E5</f>
        <v>1.7070000000000001</v>
      </c>
    </row>
    <row r="540" spans="1:5" x14ac:dyDescent="0.2">
      <c r="A540" s="276" t="s">
        <v>239</v>
      </c>
      <c r="B540" s="277"/>
      <c r="C540" s="277"/>
      <c r="D540" s="278"/>
      <c r="E540" s="280">
        <f>SUM(E538:E539)</f>
        <v>8.5350000000000001</v>
      </c>
    </row>
    <row r="543" spans="1:5" x14ac:dyDescent="0.2">
      <c r="A543" s="76" t="s">
        <v>627</v>
      </c>
      <c r="B543" s="76"/>
      <c r="C543" s="76"/>
      <c r="D543" s="76"/>
      <c r="E543" s="76"/>
    </row>
    <row r="544" spans="1:5" x14ac:dyDescent="0.2">
      <c r="A544" s="182"/>
      <c r="B544" s="183"/>
      <c r="C544" s="183"/>
      <c r="D544" s="183"/>
    </row>
    <row r="545" spans="1:4" x14ac:dyDescent="0.2">
      <c r="A545" s="182"/>
      <c r="B545" s="183"/>
      <c r="C545" s="183"/>
      <c r="D545" s="183"/>
    </row>
    <row r="546" spans="1:4" x14ac:dyDescent="0.2">
      <c r="A546" s="182"/>
      <c r="B546" s="183"/>
      <c r="C546" s="183"/>
      <c r="D546" s="183"/>
    </row>
    <row r="547" spans="1:4" x14ac:dyDescent="0.2">
      <c r="A547" s="182"/>
      <c r="B547" s="183"/>
      <c r="C547" s="183"/>
      <c r="D547" s="183"/>
    </row>
    <row r="548" spans="1:4" x14ac:dyDescent="0.2">
      <c r="A548" s="182"/>
      <c r="B548" s="183"/>
      <c r="C548" s="183"/>
      <c r="D548" s="183"/>
    </row>
    <row r="549" spans="1:4" x14ac:dyDescent="0.2">
      <c r="A549" s="182"/>
      <c r="B549" s="183"/>
      <c r="C549" s="183"/>
      <c r="D549" s="183"/>
    </row>
  </sheetData>
  <mergeCells count="185">
    <mergeCell ref="A543:E543"/>
    <mergeCell ref="A478:D478"/>
    <mergeCell ref="A202:D202"/>
    <mergeCell ref="A339:D339"/>
    <mergeCell ref="A340:D340"/>
    <mergeCell ref="A352:D352"/>
    <mergeCell ref="A318:D318"/>
    <mergeCell ref="A319:D319"/>
    <mergeCell ref="A320:D320"/>
    <mergeCell ref="A225:D225"/>
    <mergeCell ref="A217:D217"/>
    <mergeCell ref="A351:D351"/>
    <mergeCell ref="A359:D359"/>
    <mergeCell ref="A360:D360"/>
    <mergeCell ref="A367:D367"/>
    <mergeCell ref="A368:D368"/>
    <mergeCell ref="A369:D369"/>
    <mergeCell ref="A377:D377"/>
    <mergeCell ref="A383:D383"/>
    <mergeCell ref="A407:D407"/>
    <mergeCell ref="A109:D109"/>
    <mergeCell ref="A110:D110"/>
    <mergeCell ref="A117:D117"/>
    <mergeCell ref="A118:D118"/>
    <mergeCell ref="A119:D119"/>
    <mergeCell ref="A126:D126"/>
    <mergeCell ref="A127:D127"/>
    <mergeCell ref="A375:D375"/>
    <mergeCell ref="A376:D376"/>
    <mergeCell ref="A385:D385"/>
    <mergeCell ref="A400:D400"/>
    <mergeCell ref="A401:D401"/>
    <mergeCell ref="A391:D391"/>
    <mergeCell ref="A392:D392"/>
    <mergeCell ref="A393:D393"/>
    <mergeCell ref="A399:D399"/>
    <mergeCell ref="A208:D208"/>
    <mergeCell ref="A209:D209"/>
    <mergeCell ref="A210:D210"/>
    <mergeCell ref="A128:D128"/>
    <mergeCell ref="A384:D384"/>
    <mergeCell ref="A92:D92"/>
    <mergeCell ref="A91:D91"/>
    <mergeCell ref="A535:E535"/>
    <mergeCell ref="A538:D538"/>
    <mergeCell ref="A539:D539"/>
    <mergeCell ref="A540:D540"/>
    <mergeCell ref="A425:D425"/>
    <mergeCell ref="A434:D434"/>
    <mergeCell ref="A435:D435"/>
    <mergeCell ref="A436:D436"/>
    <mergeCell ref="A443:D443"/>
    <mergeCell ref="A444:D444"/>
    <mergeCell ref="A445:D445"/>
    <mergeCell ref="A446:E446"/>
    <mergeCell ref="A454:D454"/>
    <mergeCell ref="A467:D467"/>
    <mergeCell ref="A476:D476"/>
    <mergeCell ref="A477:D477"/>
    <mergeCell ref="A466:D466"/>
    <mergeCell ref="A426:D426"/>
    <mergeCell ref="A427:D427"/>
    <mergeCell ref="A468:D468"/>
    <mergeCell ref="A490:D490"/>
    <mergeCell ref="A361:D361"/>
    <mergeCell ref="A29:E29"/>
    <mergeCell ref="A43:E43"/>
    <mergeCell ref="A61:E61"/>
    <mergeCell ref="A164:E164"/>
    <mergeCell ref="A211:E211"/>
    <mergeCell ref="A228:E228"/>
    <mergeCell ref="A329:E329"/>
    <mergeCell ref="A338:D338"/>
    <mergeCell ref="A350:D350"/>
    <mergeCell ref="A32:D32"/>
    <mergeCell ref="A33:D33"/>
    <mergeCell ref="A51:D51"/>
    <mergeCell ref="A41:D41"/>
    <mergeCell ref="A255:D255"/>
    <mergeCell ref="A268:D268"/>
    <mergeCell ref="A253:D253"/>
    <mergeCell ref="A254:D254"/>
    <mergeCell ref="A269:D269"/>
    <mergeCell ref="A238:D238"/>
    <mergeCell ref="A239:D239"/>
    <mergeCell ref="A240:D240"/>
    <mergeCell ref="A326:D326"/>
    <mergeCell ref="A327:D327"/>
    <mergeCell ref="A328:D328"/>
    <mergeCell ref="A26:D26"/>
    <mergeCell ref="A27:D27"/>
    <mergeCell ref="A219:D219"/>
    <mergeCell ref="A220:D220"/>
    <mergeCell ref="A1:E1"/>
    <mergeCell ref="A2:E2"/>
    <mergeCell ref="A3:E3"/>
    <mergeCell ref="A4:E4"/>
    <mergeCell ref="A6:E6"/>
    <mergeCell ref="A16:D16"/>
    <mergeCell ref="A14:D14"/>
    <mergeCell ref="A15:D15"/>
    <mergeCell ref="A154:D154"/>
    <mergeCell ref="A135:D135"/>
    <mergeCell ref="A136:D136"/>
    <mergeCell ref="A137:D137"/>
    <mergeCell ref="A144:D144"/>
    <mergeCell ref="A145:D145"/>
    <mergeCell ref="A146:D146"/>
    <mergeCell ref="A69:D69"/>
    <mergeCell ref="A200:D200"/>
    <mergeCell ref="A201:D201"/>
    <mergeCell ref="A161:D161"/>
    <mergeCell ref="A162:D162"/>
    <mergeCell ref="A28:D28"/>
    <mergeCell ref="A79:D79"/>
    <mergeCell ref="A80:D80"/>
    <mergeCell ref="A172:D172"/>
    <mergeCell ref="A173:D173"/>
    <mergeCell ref="A218:D218"/>
    <mergeCell ref="A190:D190"/>
    <mergeCell ref="A191:D191"/>
    <mergeCell ref="A192:D192"/>
    <mergeCell ref="A40:D40"/>
    <mergeCell ref="A180:D180"/>
    <mergeCell ref="A42:D42"/>
    <mergeCell ref="A183:D183"/>
    <mergeCell ref="A182:D182"/>
    <mergeCell ref="A181:D181"/>
    <mergeCell ref="A50:D50"/>
    <mergeCell ref="A70:D70"/>
    <mergeCell ref="A71:D71"/>
    <mergeCell ref="A34:D34"/>
    <mergeCell ref="A163:D163"/>
    <mergeCell ref="A171:D171"/>
    <mergeCell ref="A89:D89"/>
    <mergeCell ref="A90:D90"/>
    <mergeCell ref="A100:D100"/>
    <mergeCell ref="A49:D49"/>
    <mergeCell ref="A280:D280"/>
    <mergeCell ref="A281:D281"/>
    <mergeCell ref="A282:D282"/>
    <mergeCell ref="A305:D305"/>
    <mergeCell ref="A306:D306"/>
    <mergeCell ref="A307:D307"/>
    <mergeCell ref="A78:D78"/>
    <mergeCell ref="A226:D226"/>
    <mergeCell ref="A227:D227"/>
    <mergeCell ref="A270:D270"/>
    <mergeCell ref="A153:D153"/>
    <mergeCell ref="A101:D101"/>
    <mergeCell ref="A102:D102"/>
    <mergeCell ref="A155:D155"/>
    <mergeCell ref="A138:D138"/>
    <mergeCell ref="A143:D143"/>
    <mergeCell ref="A58:D58"/>
    <mergeCell ref="A59:D59"/>
    <mergeCell ref="A292:D292"/>
    <mergeCell ref="A293:D293"/>
    <mergeCell ref="A294:D294"/>
    <mergeCell ref="A60:D60"/>
    <mergeCell ref="A108:D108"/>
    <mergeCell ref="A408:D408"/>
    <mergeCell ref="A409:D409"/>
    <mergeCell ref="A410:E410"/>
    <mergeCell ref="A417:D417"/>
    <mergeCell ref="A418:D418"/>
    <mergeCell ref="A419:D419"/>
    <mergeCell ref="A479:E479"/>
    <mergeCell ref="A489:D489"/>
    <mergeCell ref="A533:D533"/>
    <mergeCell ref="A512:D512"/>
    <mergeCell ref="A522:D522"/>
    <mergeCell ref="A523:D523"/>
    <mergeCell ref="A524:D524"/>
    <mergeCell ref="A531:D531"/>
    <mergeCell ref="A532:D532"/>
    <mergeCell ref="A491:D491"/>
    <mergeCell ref="A499:D499"/>
    <mergeCell ref="A500:D500"/>
    <mergeCell ref="A501:D501"/>
    <mergeCell ref="A510:D510"/>
    <mergeCell ref="A511:D511"/>
    <mergeCell ref="A455:D455"/>
    <mergeCell ref="A456:D456"/>
    <mergeCell ref="A465:D465"/>
  </mergeCells>
  <printOptions horizontalCentered="1"/>
  <pageMargins left="0.39370078740157483" right="0.39370078740157483" top="1.32" bottom="0.96" header="0.27" footer="0.28999999999999998"/>
  <pageSetup paperSize="9" scale="95" orientation="portrait" horizontalDpi="300" verticalDpi="300" r:id="rId1"/>
  <headerFooter>
    <oddHeader>&amp;C&amp;G</oddHeader>
    <oddFooter>&amp;CFUNDO MUNICIPAL DE EDUCAÇÃO | Secretaria Municipal de Educação
CNPJ:30.720.996/0001-70 | Av. Senador Lemos, 213 | Centro – Melgaço – Pará | CEP: 68490-000
www.melgaco.pa.gov.br | pmm@melgaco.pa.gov.br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10"/>
  <sheetViews>
    <sheetView tabSelected="1" zoomScaleNormal="100" workbookViewId="0">
      <selection activeCell="A94" sqref="A94:F94"/>
    </sheetView>
  </sheetViews>
  <sheetFormatPr defaultRowHeight="12.75" x14ac:dyDescent="0.2"/>
  <cols>
    <col min="1" max="1" width="6" style="244" customWidth="1"/>
    <col min="2" max="2" width="8.7109375" style="244" customWidth="1"/>
    <col min="3" max="3" width="29.140625" style="378" customWidth="1"/>
    <col min="4" max="4" width="5.28515625" style="244" bestFit="1" customWidth="1"/>
    <col min="5" max="5" width="7.28515625" style="244" customWidth="1"/>
    <col min="6" max="6" width="39.28515625" style="356" customWidth="1"/>
    <col min="7" max="11" width="9.140625" style="244"/>
    <col min="12" max="12" width="32.28515625" style="244" customWidth="1"/>
    <col min="13" max="16384" width="9.140625" style="244"/>
  </cols>
  <sheetData>
    <row r="1" spans="1:6" x14ac:dyDescent="0.2">
      <c r="A1" s="246" t="s">
        <v>433</v>
      </c>
      <c r="B1" s="246"/>
      <c r="C1" s="246"/>
      <c r="D1" s="246"/>
      <c r="E1" s="246"/>
      <c r="F1" s="246"/>
    </row>
    <row r="2" spans="1:6" x14ac:dyDescent="0.2">
      <c r="A2" s="246" t="s">
        <v>434</v>
      </c>
      <c r="B2" s="246"/>
      <c r="C2" s="246"/>
      <c r="D2" s="246"/>
      <c r="E2" s="246"/>
      <c r="F2" s="246"/>
    </row>
    <row r="3" spans="1:6" ht="13.5" thickBot="1" x14ac:dyDescent="0.25">
      <c r="A3" s="359" t="s">
        <v>390</v>
      </c>
      <c r="B3" s="359"/>
      <c r="C3" s="359"/>
      <c r="D3" s="359"/>
      <c r="E3" s="359"/>
      <c r="F3" s="359"/>
    </row>
    <row r="4" spans="1:6" ht="14.25" thickTop="1" thickBot="1" x14ac:dyDescent="0.25">
      <c r="A4" s="360" t="s">
        <v>37</v>
      </c>
      <c r="B4" s="361"/>
      <c r="C4" s="361"/>
      <c r="D4" s="361"/>
      <c r="E4" s="361"/>
      <c r="F4" s="362"/>
    </row>
    <row r="5" spans="1:6" ht="13.5" thickTop="1" x14ac:dyDescent="0.2">
      <c r="A5" s="13" t="s">
        <v>0</v>
      </c>
      <c r="B5" s="14" t="s">
        <v>34</v>
      </c>
      <c r="C5" s="399" t="s">
        <v>1</v>
      </c>
      <c r="D5" s="14" t="s">
        <v>2</v>
      </c>
      <c r="E5" s="14" t="s">
        <v>5</v>
      </c>
      <c r="F5" s="16" t="s">
        <v>194</v>
      </c>
    </row>
    <row r="6" spans="1:6" ht="9" customHeight="1" x14ac:dyDescent="0.2">
      <c r="A6" s="17"/>
      <c r="B6" s="18"/>
      <c r="C6" s="400"/>
      <c r="D6" s="18"/>
      <c r="E6" s="18"/>
      <c r="F6" s="20"/>
    </row>
    <row r="7" spans="1:6" ht="20.25" customHeight="1" x14ac:dyDescent="0.2">
      <c r="A7" s="21">
        <v>1</v>
      </c>
      <c r="B7" s="22"/>
      <c r="C7" s="44" t="s">
        <v>36</v>
      </c>
      <c r="D7" s="24"/>
      <c r="E7" s="24"/>
      <c r="F7" s="363"/>
    </row>
    <row r="8" spans="1:6" ht="25.5" x14ac:dyDescent="0.2">
      <c r="A8" s="27" t="s">
        <v>3</v>
      </c>
      <c r="B8" s="28" t="s">
        <v>38</v>
      </c>
      <c r="C8" s="401" t="s">
        <v>69</v>
      </c>
      <c r="D8" s="30" t="s">
        <v>15</v>
      </c>
      <c r="E8" s="31">
        <v>6</v>
      </c>
      <c r="F8" s="364" t="s">
        <v>195</v>
      </c>
    </row>
    <row r="9" spans="1:6" ht="25.5" x14ac:dyDescent="0.2">
      <c r="A9" s="27" t="s">
        <v>215</v>
      </c>
      <c r="B9" s="28" t="s">
        <v>303</v>
      </c>
      <c r="C9" s="401" t="s">
        <v>304</v>
      </c>
      <c r="D9" s="30" t="s">
        <v>15</v>
      </c>
      <c r="E9" s="31">
        <v>694.31</v>
      </c>
      <c r="F9" s="365" t="s">
        <v>440</v>
      </c>
    </row>
    <row r="10" spans="1:6" ht="12" customHeight="1" x14ac:dyDescent="0.2">
      <c r="A10" s="366"/>
      <c r="B10" s="345"/>
      <c r="C10" s="402"/>
      <c r="D10" s="51"/>
      <c r="E10" s="51"/>
      <c r="F10" s="367"/>
    </row>
    <row r="11" spans="1:6" ht="18.75" customHeight="1" x14ac:dyDescent="0.2">
      <c r="A11" s="21">
        <v>2</v>
      </c>
      <c r="B11" s="22"/>
      <c r="C11" s="44" t="s">
        <v>307</v>
      </c>
      <c r="D11" s="24"/>
      <c r="E11" s="24"/>
      <c r="F11" s="363"/>
    </row>
    <row r="12" spans="1:6" ht="25.5" x14ac:dyDescent="0.2">
      <c r="A12" s="368" t="s">
        <v>8</v>
      </c>
      <c r="B12" s="369" t="s">
        <v>235</v>
      </c>
      <c r="C12" s="403" t="s">
        <v>236</v>
      </c>
      <c r="D12" s="370" t="s">
        <v>16</v>
      </c>
      <c r="E12" s="371">
        <v>40.5</v>
      </c>
      <c r="F12" s="372" t="s">
        <v>436</v>
      </c>
    </row>
    <row r="13" spans="1:6" ht="38.25" x14ac:dyDescent="0.2">
      <c r="A13" s="27" t="s">
        <v>40</v>
      </c>
      <c r="B13" s="28" t="s">
        <v>331</v>
      </c>
      <c r="C13" s="401" t="s">
        <v>330</v>
      </c>
      <c r="D13" s="30" t="s">
        <v>16</v>
      </c>
      <c r="E13" s="31">
        <v>179.4</v>
      </c>
      <c r="F13" s="365" t="s">
        <v>435</v>
      </c>
    </row>
    <row r="14" spans="1:6" ht="11.25" customHeight="1" x14ac:dyDescent="0.2">
      <c r="A14" s="38"/>
      <c r="B14" s="39"/>
      <c r="C14" s="404"/>
      <c r="D14" s="41"/>
      <c r="E14" s="373"/>
      <c r="F14" s="374"/>
    </row>
    <row r="15" spans="1:6" ht="19.5" customHeight="1" x14ac:dyDescent="0.2">
      <c r="A15" s="21">
        <v>3</v>
      </c>
      <c r="B15" s="22"/>
      <c r="C15" s="405" t="s">
        <v>308</v>
      </c>
      <c r="D15" s="35"/>
      <c r="E15" s="36"/>
      <c r="F15" s="375"/>
    </row>
    <row r="16" spans="1:6" ht="51" x14ac:dyDescent="0.2">
      <c r="A16" s="368" t="s">
        <v>9</v>
      </c>
      <c r="B16" s="369" t="s">
        <v>328</v>
      </c>
      <c r="C16" s="403" t="s">
        <v>327</v>
      </c>
      <c r="D16" s="370" t="s">
        <v>16</v>
      </c>
      <c r="E16" s="371">
        <v>5.8</v>
      </c>
      <c r="F16" s="372" t="s">
        <v>437</v>
      </c>
    </row>
    <row r="17" spans="1:12" ht="63.75" x14ac:dyDescent="0.2">
      <c r="A17" s="27" t="s">
        <v>42</v>
      </c>
      <c r="B17" s="28" t="s">
        <v>328</v>
      </c>
      <c r="C17" s="401" t="s">
        <v>329</v>
      </c>
      <c r="D17" s="30" t="s">
        <v>16</v>
      </c>
      <c r="E17" s="31">
        <v>16.53</v>
      </c>
      <c r="F17" s="376" t="s">
        <v>438</v>
      </c>
    </row>
    <row r="18" spans="1:12" ht="63.75" x14ac:dyDescent="0.2">
      <c r="A18" s="27" t="s">
        <v>81</v>
      </c>
      <c r="B18" s="28" t="s">
        <v>525</v>
      </c>
      <c r="C18" s="401" t="s">
        <v>540</v>
      </c>
      <c r="D18" s="30" t="s">
        <v>15</v>
      </c>
      <c r="E18" s="31">
        <v>319.89</v>
      </c>
      <c r="F18" s="376" t="s">
        <v>595</v>
      </c>
    </row>
    <row r="19" spans="1:12" x14ac:dyDescent="0.2">
      <c r="A19" s="38"/>
      <c r="B19" s="39"/>
      <c r="C19" s="404"/>
      <c r="D19" s="41"/>
      <c r="E19" s="373"/>
      <c r="F19" s="377"/>
      <c r="H19" s="378"/>
    </row>
    <row r="20" spans="1:12" ht="26.25" customHeight="1" x14ac:dyDescent="0.2">
      <c r="A20" s="21">
        <v>4</v>
      </c>
      <c r="B20" s="379"/>
      <c r="C20" s="405" t="s">
        <v>225</v>
      </c>
      <c r="D20" s="380"/>
      <c r="E20" s="380"/>
      <c r="F20" s="381"/>
      <c r="L20" s="378"/>
    </row>
    <row r="21" spans="1:12" ht="51" x14ac:dyDescent="0.2">
      <c r="A21" s="27" t="s">
        <v>10</v>
      </c>
      <c r="B21" s="28" t="s">
        <v>295</v>
      </c>
      <c r="C21" s="45" t="s">
        <v>317</v>
      </c>
      <c r="D21" s="30" t="s">
        <v>16</v>
      </c>
      <c r="E21" s="31">
        <v>10.130000000000001</v>
      </c>
      <c r="F21" s="376" t="s">
        <v>439</v>
      </c>
    </row>
    <row r="22" spans="1:12" ht="24" customHeight="1" x14ac:dyDescent="0.2">
      <c r="A22" s="27" t="s">
        <v>19</v>
      </c>
      <c r="B22" s="28" t="s">
        <v>335</v>
      </c>
      <c r="C22" s="45" t="s">
        <v>336</v>
      </c>
      <c r="D22" s="30" t="s">
        <v>202</v>
      </c>
      <c r="E22" s="31">
        <v>94.24</v>
      </c>
      <c r="F22" s="376" t="s">
        <v>572</v>
      </c>
    </row>
    <row r="23" spans="1:12" ht="51" x14ac:dyDescent="0.2">
      <c r="A23" s="27" t="s">
        <v>43</v>
      </c>
      <c r="B23" s="28" t="s">
        <v>337</v>
      </c>
      <c r="C23" s="45" t="s">
        <v>338</v>
      </c>
      <c r="D23" s="30" t="s">
        <v>202</v>
      </c>
      <c r="E23" s="31">
        <v>275.98</v>
      </c>
      <c r="F23" s="382" t="s">
        <v>573</v>
      </c>
      <c r="H23" s="378"/>
    </row>
    <row r="24" spans="1:12" ht="25.5" x14ac:dyDescent="0.2">
      <c r="A24" s="27" t="s">
        <v>219</v>
      </c>
      <c r="B24" s="28" t="s">
        <v>180</v>
      </c>
      <c r="C24" s="45" t="s">
        <v>211</v>
      </c>
      <c r="D24" s="30" t="s">
        <v>15</v>
      </c>
      <c r="E24" s="31">
        <v>847.66</v>
      </c>
      <c r="F24" s="376" t="s">
        <v>574</v>
      </c>
      <c r="K24" s="378"/>
    </row>
    <row r="25" spans="1:12" ht="25.5" x14ac:dyDescent="0.2">
      <c r="A25" s="27" t="s">
        <v>220</v>
      </c>
      <c r="B25" s="28" t="s">
        <v>201</v>
      </c>
      <c r="C25" s="45" t="s">
        <v>212</v>
      </c>
      <c r="D25" s="30" t="s">
        <v>15</v>
      </c>
      <c r="E25" s="31">
        <v>847.66</v>
      </c>
      <c r="F25" s="376" t="s">
        <v>574</v>
      </c>
    </row>
    <row r="26" spans="1:12" x14ac:dyDescent="0.2">
      <c r="A26" s="27" t="s">
        <v>221</v>
      </c>
      <c r="B26" s="28" t="s">
        <v>513</v>
      </c>
      <c r="C26" s="45" t="s">
        <v>473</v>
      </c>
      <c r="D26" s="30" t="s">
        <v>202</v>
      </c>
      <c r="E26" s="31">
        <v>14.8</v>
      </c>
      <c r="F26" s="376" t="s">
        <v>583</v>
      </c>
    </row>
    <row r="27" spans="1:12" x14ac:dyDescent="0.2">
      <c r="A27" s="27" t="s">
        <v>309</v>
      </c>
      <c r="B27" s="28" t="s">
        <v>526</v>
      </c>
      <c r="C27" s="45" t="s">
        <v>532</v>
      </c>
      <c r="D27" s="30" t="s">
        <v>202</v>
      </c>
      <c r="E27" s="31">
        <v>60.2</v>
      </c>
      <c r="F27" s="376" t="s">
        <v>584</v>
      </c>
    </row>
    <row r="28" spans="1:12" ht="38.25" x14ac:dyDescent="0.2">
      <c r="A28" s="27" t="s">
        <v>310</v>
      </c>
      <c r="B28" s="28" t="s">
        <v>533</v>
      </c>
      <c r="C28" s="45" t="s">
        <v>546</v>
      </c>
      <c r="D28" s="30" t="s">
        <v>16</v>
      </c>
      <c r="E28" s="31">
        <v>1.46</v>
      </c>
      <c r="F28" s="376" t="s">
        <v>596</v>
      </c>
    </row>
    <row r="29" spans="1:12" ht="108.75" customHeight="1" x14ac:dyDescent="0.2">
      <c r="A29" s="27" t="s">
        <v>311</v>
      </c>
      <c r="B29" s="28" t="s">
        <v>76</v>
      </c>
      <c r="C29" s="45" t="s">
        <v>97</v>
      </c>
      <c r="D29" s="30" t="s">
        <v>15</v>
      </c>
      <c r="E29" s="31">
        <v>737.4</v>
      </c>
      <c r="F29" s="383" t="s">
        <v>578</v>
      </c>
    </row>
    <row r="30" spans="1:12" ht="42" customHeight="1" x14ac:dyDescent="0.2">
      <c r="A30" s="27" t="s">
        <v>312</v>
      </c>
      <c r="B30" s="28" t="s">
        <v>213</v>
      </c>
      <c r="C30" s="45" t="s">
        <v>226</v>
      </c>
      <c r="D30" s="30" t="s">
        <v>16</v>
      </c>
      <c r="E30" s="31">
        <v>9.68</v>
      </c>
      <c r="F30" s="376" t="s">
        <v>441</v>
      </c>
    </row>
    <row r="31" spans="1:12" ht="127.5" x14ac:dyDescent="0.2">
      <c r="A31" s="27" t="s">
        <v>522</v>
      </c>
      <c r="B31" s="28" t="s">
        <v>78</v>
      </c>
      <c r="C31" s="45" t="s">
        <v>98</v>
      </c>
      <c r="D31" s="30" t="s">
        <v>15</v>
      </c>
      <c r="E31" s="31">
        <v>1555.21</v>
      </c>
      <c r="F31" s="383" t="s">
        <v>575</v>
      </c>
    </row>
    <row r="32" spans="1:12" ht="89.25" x14ac:dyDescent="0.2">
      <c r="A32" s="27" t="s">
        <v>523</v>
      </c>
      <c r="B32" s="28" t="s">
        <v>181</v>
      </c>
      <c r="C32" s="45" t="s">
        <v>231</v>
      </c>
      <c r="D32" s="30" t="s">
        <v>15</v>
      </c>
      <c r="E32" s="31">
        <v>125.9</v>
      </c>
      <c r="F32" s="384" t="s">
        <v>621</v>
      </c>
    </row>
    <row r="33" spans="1:6" ht="127.5" x14ac:dyDescent="0.2">
      <c r="A33" s="27" t="s">
        <v>524</v>
      </c>
      <c r="B33" s="28" t="s">
        <v>227</v>
      </c>
      <c r="C33" s="45" t="s">
        <v>232</v>
      </c>
      <c r="D33" s="30" t="s">
        <v>15</v>
      </c>
      <c r="E33" s="31">
        <v>1555.21</v>
      </c>
      <c r="F33" s="383" t="s">
        <v>575</v>
      </c>
    </row>
    <row r="34" spans="1:6" ht="10.5" customHeight="1" x14ac:dyDescent="0.2">
      <c r="A34" s="38"/>
      <c r="B34" s="39"/>
      <c r="C34" s="406"/>
      <c r="D34" s="41"/>
      <c r="E34" s="373"/>
      <c r="F34" s="374"/>
    </row>
    <row r="35" spans="1:6" ht="18" customHeight="1" x14ac:dyDescent="0.2">
      <c r="A35" s="21">
        <v>5</v>
      </c>
      <c r="B35" s="22"/>
      <c r="C35" s="44" t="s">
        <v>83</v>
      </c>
      <c r="D35" s="24"/>
      <c r="E35" s="24"/>
      <c r="F35" s="363"/>
    </row>
    <row r="36" spans="1:6" ht="38.25" x14ac:dyDescent="0.2">
      <c r="A36" s="27" t="s">
        <v>11</v>
      </c>
      <c r="B36" s="28" t="s">
        <v>487</v>
      </c>
      <c r="C36" s="401" t="s">
        <v>339</v>
      </c>
      <c r="D36" s="30" t="s">
        <v>15</v>
      </c>
      <c r="E36" s="31">
        <v>646.02</v>
      </c>
      <c r="F36" s="385" t="s">
        <v>461</v>
      </c>
    </row>
    <row r="37" spans="1:6" ht="38.25" x14ac:dyDescent="0.2">
      <c r="A37" s="27" t="s">
        <v>18</v>
      </c>
      <c r="B37" s="28" t="s">
        <v>182</v>
      </c>
      <c r="C37" s="401" t="s">
        <v>237</v>
      </c>
      <c r="D37" s="30" t="s">
        <v>15</v>
      </c>
      <c r="E37" s="31">
        <v>646.02</v>
      </c>
      <c r="F37" s="385" t="s">
        <v>461</v>
      </c>
    </row>
    <row r="38" spans="1:6" ht="38.25" x14ac:dyDescent="0.2">
      <c r="A38" s="27" t="s">
        <v>313</v>
      </c>
      <c r="B38" s="28" t="s">
        <v>217</v>
      </c>
      <c r="C38" s="401" t="s">
        <v>238</v>
      </c>
      <c r="D38" s="30" t="s">
        <v>15</v>
      </c>
      <c r="E38" s="31">
        <v>646.02</v>
      </c>
      <c r="F38" s="385" t="s">
        <v>461</v>
      </c>
    </row>
    <row r="39" spans="1:6" ht="51" x14ac:dyDescent="0.2">
      <c r="A39" s="27" t="s">
        <v>340</v>
      </c>
      <c r="B39" s="28" t="s">
        <v>322</v>
      </c>
      <c r="C39" s="401" t="s">
        <v>323</v>
      </c>
      <c r="D39" s="30" t="s">
        <v>202</v>
      </c>
      <c r="E39" s="31">
        <v>375.48</v>
      </c>
      <c r="F39" s="376" t="s">
        <v>622</v>
      </c>
    </row>
    <row r="40" spans="1:6" ht="38.25" x14ac:dyDescent="0.2">
      <c r="A40" s="27" t="s">
        <v>623</v>
      </c>
      <c r="B40" s="28" t="s">
        <v>613</v>
      </c>
      <c r="C40" s="401" t="s">
        <v>614</v>
      </c>
      <c r="D40" s="30" t="s">
        <v>15</v>
      </c>
      <c r="E40" s="31">
        <v>152.36000000000001</v>
      </c>
      <c r="F40" s="376" t="s">
        <v>625</v>
      </c>
    </row>
    <row r="41" spans="1:6" ht="12" customHeight="1" x14ac:dyDescent="0.2">
      <c r="A41" s="38"/>
      <c r="B41" s="39"/>
      <c r="C41" s="404"/>
      <c r="D41" s="41"/>
      <c r="E41" s="373"/>
      <c r="F41" s="377"/>
    </row>
    <row r="42" spans="1:6" ht="19.5" customHeight="1" x14ac:dyDescent="0.2">
      <c r="A42" s="21">
        <v>6</v>
      </c>
      <c r="B42" s="22"/>
      <c r="C42" s="44" t="s">
        <v>84</v>
      </c>
      <c r="D42" s="24"/>
      <c r="E42" s="24"/>
      <c r="F42" s="363"/>
    </row>
    <row r="43" spans="1:6" ht="38.25" x14ac:dyDescent="0.2">
      <c r="A43" s="368" t="s">
        <v>12</v>
      </c>
      <c r="B43" s="369" t="s">
        <v>183</v>
      </c>
      <c r="C43" s="403" t="s">
        <v>99</v>
      </c>
      <c r="D43" s="370" t="s">
        <v>15</v>
      </c>
      <c r="E43" s="371">
        <v>521.78</v>
      </c>
      <c r="F43" s="372" t="s">
        <v>462</v>
      </c>
    </row>
    <row r="44" spans="1:6" ht="38.25" x14ac:dyDescent="0.2">
      <c r="A44" s="27" t="s">
        <v>13</v>
      </c>
      <c r="B44" s="28" t="s">
        <v>184</v>
      </c>
      <c r="C44" s="401" t="s">
        <v>100</v>
      </c>
      <c r="D44" s="30" t="s">
        <v>15</v>
      </c>
      <c r="E44" s="31">
        <v>521.78</v>
      </c>
      <c r="F44" s="376" t="s">
        <v>462</v>
      </c>
    </row>
    <row r="45" spans="1:6" x14ac:dyDescent="0.2">
      <c r="A45" s="38"/>
      <c r="B45" s="39"/>
      <c r="C45" s="404"/>
      <c r="D45" s="41"/>
      <c r="E45" s="373"/>
      <c r="F45" s="377"/>
    </row>
    <row r="46" spans="1:6" ht="20.25" customHeight="1" x14ac:dyDescent="0.2">
      <c r="A46" s="21">
        <v>7</v>
      </c>
      <c r="B46" s="22"/>
      <c r="C46" s="44" t="s">
        <v>85</v>
      </c>
      <c r="D46" s="24"/>
      <c r="E46" s="24"/>
      <c r="F46" s="363"/>
    </row>
    <row r="47" spans="1:6" ht="24" customHeight="1" x14ac:dyDescent="0.2">
      <c r="A47" s="27" t="s">
        <v>14</v>
      </c>
      <c r="B47" s="28" t="s">
        <v>185</v>
      </c>
      <c r="C47" s="45" t="s">
        <v>101</v>
      </c>
      <c r="D47" s="30" t="s">
        <v>107</v>
      </c>
      <c r="E47" s="31">
        <v>18</v>
      </c>
      <c r="F47" s="376" t="s">
        <v>558</v>
      </c>
    </row>
    <row r="48" spans="1:6" ht="29.25" customHeight="1" x14ac:dyDescent="0.2">
      <c r="A48" s="27" t="s">
        <v>86</v>
      </c>
      <c r="B48" s="28" t="s">
        <v>187</v>
      </c>
      <c r="C48" s="401" t="s">
        <v>102</v>
      </c>
      <c r="D48" s="30" t="s">
        <v>107</v>
      </c>
      <c r="E48" s="31">
        <v>18</v>
      </c>
      <c r="F48" s="376" t="s">
        <v>558</v>
      </c>
    </row>
    <row r="49" spans="1:6" ht="38.25" x14ac:dyDescent="0.2">
      <c r="A49" s="27" t="s">
        <v>87</v>
      </c>
      <c r="B49" s="28" t="s">
        <v>188</v>
      </c>
      <c r="C49" s="401" t="s">
        <v>103</v>
      </c>
      <c r="D49" s="30" t="s">
        <v>17</v>
      </c>
      <c r="E49" s="31">
        <v>7</v>
      </c>
      <c r="F49" s="364" t="s">
        <v>559</v>
      </c>
    </row>
    <row r="50" spans="1:6" ht="25.5" x14ac:dyDescent="0.2">
      <c r="A50" s="27" t="s">
        <v>224</v>
      </c>
      <c r="B50" s="28" t="s">
        <v>223</v>
      </c>
      <c r="C50" s="401" t="s">
        <v>222</v>
      </c>
      <c r="D50" s="30" t="s">
        <v>17</v>
      </c>
      <c r="E50" s="31">
        <v>6</v>
      </c>
      <c r="F50" s="364" t="s">
        <v>560</v>
      </c>
    </row>
    <row r="51" spans="1:6" ht="25.5" x14ac:dyDescent="0.2">
      <c r="A51" s="27" t="s">
        <v>314</v>
      </c>
      <c r="B51" s="28" t="s">
        <v>568</v>
      </c>
      <c r="C51" s="407" t="s">
        <v>569</v>
      </c>
      <c r="D51" s="30" t="s">
        <v>17</v>
      </c>
      <c r="E51" s="31">
        <v>1</v>
      </c>
      <c r="F51" s="364" t="s">
        <v>342</v>
      </c>
    </row>
    <row r="52" spans="1:6" ht="25.5" x14ac:dyDescent="0.2">
      <c r="A52" s="27" t="s">
        <v>315</v>
      </c>
      <c r="B52" s="28" t="s">
        <v>552</v>
      </c>
      <c r="C52" s="401" t="s">
        <v>553</v>
      </c>
      <c r="D52" s="30" t="s">
        <v>17</v>
      </c>
      <c r="E52" s="31">
        <v>1</v>
      </c>
      <c r="F52" s="364" t="s">
        <v>342</v>
      </c>
    </row>
    <row r="53" spans="1:6" ht="25.5" x14ac:dyDescent="0.2">
      <c r="A53" s="27" t="s">
        <v>316</v>
      </c>
      <c r="B53" s="28" t="s">
        <v>551</v>
      </c>
      <c r="C53" s="401" t="s">
        <v>550</v>
      </c>
      <c r="D53" s="30" t="s">
        <v>17</v>
      </c>
      <c r="E53" s="31">
        <v>1</v>
      </c>
      <c r="F53" s="364" t="s">
        <v>342</v>
      </c>
    </row>
    <row r="54" spans="1:6" x14ac:dyDescent="0.2">
      <c r="A54" s="27" t="s">
        <v>561</v>
      </c>
      <c r="B54" s="28" t="s">
        <v>488</v>
      </c>
      <c r="C54" s="401" t="s">
        <v>343</v>
      </c>
      <c r="D54" s="30" t="s">
        <v>17</v>
      </c>
      <c r="E54" s="31">
        <v>1</v>
      </c>
      <c r="F54" s="364" t="s">
        <v>341</v>
      </c>
    </row>
    <row r="55" spans="1:6" x14ac:dyDescent="0.2">
      <c r="A55" s="27"/>
      <c r="B55" s="28"/>
      <c r="C55" s="401"/>
      <c r="D55" s="30"/>
      <c r="E55" s="31"/>
      <c r="F55" s="364"/>
    </row>
    <row r="56" spans="1:6" x14ac:dyDescent="0.2">
      <c r="A56" s="21">
        <v>8</v>
      </c>
      <c r="B56" s="22"/>
      <c r="C56" s="44" t="s">
        <v>411</v>
      </c>
      <c r="D56" s="24"/>
      <c r="E56" s="24"/>
      <c r="F56" s="386"/>
    </row>
    <row r="57" spans="1:6" ht="25.5" x14ac:dyDescent="0.2">
      <c r="A57" s="27" t="s">
        <v>89</v>
      </c>
      <c r="B57" s="49">
        <v>170081</v>
      </c>
      <c r="C57" s="402" t="s">
        <v>402</v>
      </c>
      <c r="D57" s="51" t="s">
        <v>107</v>
      </c>
      <c r="E57" s="52">
        <v>59</v>
      </c>
      <c r="F57" s="364" t="s">
        <v>585</v>
      </c>
    </row>
    <row r="58" spans="1:6" ht="25.5" x14ac:dyDescent="0.2">
      <c r="A58" s="27" t="s">
        <v>90</v>
      </c>
      <c r="B58" s="49">
        <v>170081</v>
      </c>
      <c r="C58" s="402" t="s">
        <v>403</v>
      </c>
      <c r="D58" s="51" t="s">
        <v>107</v>
      </c>
      <c r="E58" s="52">
        <v>45</v>
      </c>
      <c r="F58" s="376" t="s">
        <v>586</v>
      </c>
    </row>
    <row r="59" spans="1:6" x14ac:dyDescent="0.2">
      <c r="A59" s="27" t="s">
        <v>91</v>
      </c>
      <c r="B59" s="49" t="s">
        <v>489</v>
      </c>
      <c r="C59" s="402" t="s">
        <v>404</v>
      </c>
      <c r="D59" s="51" t="s">
        <v>17</v>
      </c>
      <c r="E59" s="52">
        <v>59</v>
      </c>
      <c r="F59" s="364" t="s">
        <v>587</v>
      </c>
    </row>
    <row r="60" spans="1:6" ht="25.5" x14ac:dyDescent="0.2">
      <c r="A60" s="27" t="s">
        <v>92</v>
      </c>
      <c r="B60" s="49">
        <v>170322</v>
      </c>
      <c r="C60" s="402" t="s">
        <v>405</v>
      </c>
      <c r="D60" s="51" t="s">
        <v>17</v>
      </c>
      <c r="E60" s="51">
        <v>2</v>
      </c>
      <c r="F60" s="364" t="s">
        <v>591</v>
      </c>
    </row>
    <row r="61" spans="1:6" x14ac:dyDescent="0.2">
      <c r="A61" s="27" t="s">
        <v>413</v>
      </c>
      <c r="B61" s="49">
        <v>171523</v>
      </c>
      <c r="C61" s="402" t="s">
        <v>406</v>
      </c>
      <c r="D61" s="51" t="s">
        <v>17</v>
      </c>
      <c r="E61" s="51">
        <v>29</v>
      </c>
      <c r="F61" s="364" t="s">
        <v>588</v>
      </c>
    </row>
    <row r="62" spans="1:6" ht="25.5" x14ac:dyDescent="0.2">
      <c r="A62" s="27" t="s">
        <v>414</v>
      </c>
      <c r="B62" s="49">
        <v>170334</v>
      </c>
      <c r="C62" s="402" t="s">
        <v>407</v>
      </c>
      <c r="D62" s="51" t="s">
        <v>17</v>
      </c>
      <c r="E62" s="51">
        <v>4</v>
      </c>
      <c r="F62" s="364" t="s">
        <v>590</v>
      </c>
    </row>
    <row r="63" spans="1:6" ht="25.5" x14ac:dyDescent="0.2">
      <c r="A63" s="27" t="s">
        <v>415</v>
      </c>
      <c r="B63" s="49">
        <v>170332</v>
      </c>
      <c r="C63" s="402" t="s">
        <v>408</v>
      </c>
      <c r="D63" s="51" t="s">
        <v>17</v>
      </c>
      <c r="E63" s="51">
        <v>12</v>
      </c>
      <c r="F63" s="364" t="s">
        <v>589</v>
      </c>
    </row>
    <row r="64" spans="1:6" ht="25.5" x14ac:dyDescent="0.2">
      <c r="A64" s="27" t="s">
        <v>416</v>
      </c>
      <c r="B64" s="49">
        <v>170326</v>
      </c>
      <c r="C64" s="402" t="s">
        <v>409</v>
      </c>
      <c r="D64" s="51" t="s">
        <v>17</v>
      </c>
      <c r="E64" s="51">
        <v>30</v>
      </c>
      <c r="F64" s="364" t="s">
        <v>592</v>
      </c>
    </row>
    <row r="65" spans="1:12" ht="25.5" x14ac:dyDescent="0.2">
      <c r="A65" s="27" t="s">
        <v>417</v>
      </c>
      <c r="B65" s="49">
        <v>170338</v>
      </c>
      <c r="C65" s="402" t="s">
        <v>410</v>
      </c>
      <c r="D65" s="51" t="s">
        <v>17</v>
      </c>
      <c r="E65" s="51">
        <v>4</v>
      </c>
      <c r="F65" s="364" t="s">
        <v>593</v>
      </c>
    </row>
    <row r="66" spans="1:12" x14ac:dyDescent="0.2">
      <c r="A66" s="38"/>
      <c r="B66" s="39"/>
      <c r="C66" s="404"/>
      <c r="D66" s="41"/>
      <c r="E66" s="373"/>
      <c r="F66" s="374"/>
    </row>
    <row r="67" spans="1:12" ht="20.25" customHeight="1" x14ac:dyDescent="0.2">
      <c r="A67" s="21">
        <v>9</v>
      </c>
      <c r="B67" s="22"/>
      <c r="C67" s="44" t="s">
        <v>88</v>
      </c>
      <c r="D67" s="24"/>
      <c r="E67" s="24"/>
      <c r="F67" s="363"/>
      <c r="H67" s="378"/>
    </row>
    <row r="68" spans="1:12" ht="26.25" customHeight="1" x14ac:dyDescent="0.2">
      <c r="A68" s="368" t="s">
        <v>350</v>
      </c>
      <c r="B68" s="369" t="s">
        <v>189</v>
      </c>
      <c r="C68" s="403" t="s">
        <v>104</v>
      </c>
      <c r="D68" s="370" t="s">
        <v>15</v>
      </c>
      <c r="E68" s="371">
        <v>35.909999999999997</v>
      </c>
      <c r="F68" s="372" t="s">
        <v>556</v>
      </c>
    </row>
    <row r="69" spans="1:12" ht="26.25" customHeight="1" x14ac:dyDescent="0.2">
      <c r="A69" s="27" t="s">
        <v>93</v>
      </c>
      <c r="B69" s="28" t="s">
        <v>464</v>
      </c>
      <c r="C69" s="401" t="s">
        <v>344</v>
      </c>
      <c r="D69" s="30" t="s">
        <v>15</v>
      </c>
      <c r="E69" s="31">
        <v>106.44</v>
      </c>
      <c r="F69" s="376" t="s">
        <v>571</v>
      </c>
    </row>
    <row r="70" spans="1:12" ht="25.5" x14ac:dyDescent="0.2">
      <c r="A70" s="27" t="s">
        <v>94</v>
      </c>
      <c r="B70" s="28" t="s">
        <v>192</v>
      </c>
      <c r="C70" s="401" t="s">
        <v>106</v>
      </c>
      <c r="D70" s="30" t="s">
        <v>346</v>
      </c>
      <c r="E70" s="31">
        <v>14</v>
      </c>
      <c r="F70" s="364" t="s">
        <v>557</v>
      </c>
    </row>
    <row r="71" spans="1:12" ht="25.5" customHeight="1" x14ac:dyDescent="0.2">
      <c r="A71" s="27" t="s">
        <v>412</v>
      </c>
      <c r="B71" s="28" t="s">
        <v>193</v>
      </c>
      <c r="C71" s="401" t="s">
        <v>345</v>
      </c>
      <c r="D71" s="30" t="s">
        <v>346</v>
      </c>
      <c r="E71" s="31">
        <v>8</v>
      </c>
      <c r="F71" s="364" t="s">
        <v>570</v>
      </c>
    </row>
    <row r="72" spans="1:12" ht="12" customHeight="1" x14ac:dyDescent="0.2">
      <c r="A72" s="38"/>
      <c r="B72" s="39"/>
      <c r="C72" s="404"/>
      <c r="D72" s="41"/>
      <c r="E72" s="373"/>
      <c r="F72" s="374"/>
    </row>
    <row r="73" spans="1:12" ht="19.5" customHeight="1" x14ac:dyDescent="0.2">
      <c r="A73" s="21">
        <v>10</v>
      </c>
      <c r="B73" s="22"/>
      <c r="C73" s="44" t="s">
        <v>95</v>
      </c>
      <c r="D73" s="24"/>
      <c r="E73" s="24"/>
      <c r="F73" s="363"/>
    </row>
    <row r="74" spans="1:12" ht="89.25" x14ac:dyDescent="0.2">
      <c r="A74" s="368" t="s">
        <v>96</v>
      </c>
      <c r="B74" s="369" t="s">
        <v>229</v>
      </c>
      <c r="C74" s="403" t="s">
        <v>233</v>
      </c>
      <c r="D74" s="370" t="s">
        <v>15</v>
      </c>
      <c r="E74" s="371">
        <v>739.2</v>
      </c>
      <c r="F74" s="387" t="s">
        <v>577</v>
      </c>
      <c r="L74" s="388"/>
    </row>
    <row r="75" spans="1:12" ht="102" x14ac:dyDescent="0.2">
      <c r="A75" s="27" t="s">
        <v>418</v>
      </c>
      <c r="B75" s="28" t="s">
        <v>230</v>
      </c>
      <c r="C75" s="401" t="s">
        <v>234</v>
      </c>
      <c r="D75" s="30" t="s">
        <v>15</v>
      </c>
      <c r="E75" s="31">
        <v>560.83000000000004</v>
      </c>
      <c r="F75" s="384" t="s">
        <v>579</v>
      </c>
    </row>
    <row r="76" spans="1:12" ht="51" x14ac:dyDescent="0.2">
      <c r="A76" s="27" t="s">
        <v>419</v>
      </c>
      <c r="B76" s="28" t="s">
        <v>191</v>
      </c>
      <c r="C76" s="401" t="s">
        <v>105</v>
      </c>
      <c r="D76" s="30" t="s">
        <v>15</v>
      </c>
      <c r="E76" s="31">
        <v>284.7</v>
      </c>
      <c r="F76" s="372" t="s">
        <v>576</v>
      </c>
    </row>
    <row r="77" spans="1:12" x14ac:dyDescent="0.2">
      <c r="A77" s="27"/>
      <c r="B77" s="28"/>
      <c r="C77" s="401"/>
      <c r="D77" s="30"/>
      <c r="E77" s="31"/>
      <c r="F77" s="376"/>
    </row>
    <row r="78" spans="1:12" x14ac:dyDescent="0.2">
      <c r="A78" s="21">
        <v>11</v>
      </c>
      <c r="B78" s="22"/>
      <c r="C78" s="44" t="s">
        <v>474</v>
      </c>
      <c r="D78" s="24"/>
      <c r="E78" s="24"/>
      <c r="F78" s="363"/>
    </row>
    <row r="79" spans="1:12" x14ac:dyDescent="0.2">
      <c r="A79" s="63" t="s">
        <v>420</v>
      </c>
      <c r="B79" s="59" t="s">
        <v>496</v>
      </c>
      <c r="C79" s="408" t="s">
        <v>465</v>
      </c>
      <c r="D79" s="61" t="s">
        <v>56</v>
      </c>
      <c r="E79" s="31">
        <v>30</v>
      </c>
      <c r="F79" s="372" t="s">
        <v>594</v>
      </c>
    </row>
    <row r="80" spans="1:12" ht="25.5" x14ac:dyDescent="0.2">
      <c r="A80" s="27" t="s">
        <v>475</v>
      </c>
      <c r="B80" s="68" t="s">
        <v>497</v>
      </c>
      <c r="C80" s="389" t="s">
        <v>624</v>
      </c>
      <c r="D80" s="51" t="s">
        <v>466</v>
      </c>
      <c r="E80" s="31">
        <v>97.6</v>
      </c>
      <c r="F80" s="376" t="s">
        <v>608</v>
      </c>
    </row>
    <row r="81" spans="1:6" ht="25.5" x14ac:dyDescent="0.2">
      <c r="A81" s="27" t="s">
        <v>476</v>
      </c>
      <c r="B81" s="390" t="s">
        <v>514</v>
      </c>
      <c r="C81" s="402" t="s">
        <v>483</v>
      </c>
      <c r="D81" s="51" t="s">
        <v>466</v>
      </c>
      <c r="E81" s="31">
        <v>231.52</v>
      </c>
      <c r="F81" s="376" t="s">
        <v>580</v>
      </c>
    </row>
    <row r="82" spans="1:6" ht="25.5" x14ac:dyDescent="0.2">
      <c r="A82" s="27" t="s">
        <v>477</v>
      </c>
      <c r="B82" s="390" t="s">
        <v>515</v>
      </c>
      <c r="C82" s="402" t="s">
        <v>468</v>
      </c>
      <c r="D82" s="51" t="s">
        <v>466</v>
      </c>
      <c r="E82" s="31">
        <v>231.52</v>
      </c>
      <c r="F82" s="376" t="s">
        <v>580</v>
      </c>
    </row>
    <row r="83" spans="1:6" x14ac:dyDescent="0.2">
      <c r="A83" s="27" t="s">
        <v>478</v>
      </c>
      <c r="B83" s="28" t="s">
        <v>337</v>
      </c>
      <c r="C83" s="409" t="s">
        <v>338</v>
      </c>
      <c r="D83" s="51" t="s">
        <v>56</v>
      </c>
      <c r="E83" s="31">
        <v>140.80000000000001</v>
      </c>
      <c r="F83" s="376" t="s">
        <v>581</v>
      </c>
    </row>
    <row r="84" spans="1:6" x14ac:dyDescent="0.2">
      <c r="A84" s="27" t="s">
        <v>479</v>
      </c>
      <c r="B84" s="28" t="s">
        <v>516</v>
      </c>
      <c r="C84" s="389" t="s">
        <v>484</v>
      </c>
      <c r="D84" s="51" t="s">
        <v>56</v>
      </c>
      <c r="E84" s="31">
        <v>61.2</v>
      </c>
      <c r="F84" s="376" t="s">
        <v>582</v>
      </c>
    </row>
    <row r="85" spans="1:6" ht="25.5" x14ac:dyDescent="0.2">
      <c r="A85" s="27" t="s">
        <v>480</v>
      </c>
      <c r="B85" s="68">
        <v>170081</v>
      </c>
      <c r="C85" s="389" t="s">
        <v>470</v>
      </c>
      <c r="D85" s="51" t="s">
        <v>107</v>
      </c>
      <c r="E85" s="31">
        <v>10</v>
      </c>
      <c r="F85" s="376" t="s">
        <v>485</v>
      </c>
    </row>
    <row r="86" spans="1:6" ht="25.5" x14ac:dyDescent="0.2">
      <c r="A86" s="27" t="s">
        <v>481</v>
      </c>
      <c r="B86" s="68" t="s">
        <v>497</v>
      </c>
      <c r="C86" s="389" t="s">
        <v>471</v>
      </c>
      <c r="D86" s="51" t="s">
        <v>17</v>
      </c>
      <c r="E86" s="31">
        <v>10</v>
      </c>
      <c r="F86" s="376" t="s">
        <v>486</v>
      </c>
    </row>
    <row r="87" spans="1:6" x14ac:dyDescent="0.2">
      <c r="A87" s="27" t="s">
        <v>482</v>
      </c>
      <c r="B87" s="28" t="s">
        <v>513</v>
      </c>
      <c r="C87" s="401" t="s">
        <v>473</v>
      </c>
      <c r="D87" s="30" t="s">
        <v>202</v>
      </c>
      <c r="E87" s="31">
        <v>14.8</v>
      </c>
      <c r="F87" s="364" t="s">
        <v>583</v>
      </c>
    </row>
    <row r="88" spans="1:6" x14ac:dyDescent="0.2">
      <c r="A88" s="38"/>
      <c r="B88" s="39"/>
      <c r="C88" s="406"/>
      <c r="D88" s="41"/>
      <c r="E88" s="373"/>
      <c r="F88" s="374"/>
    </row>
    <row r="89" spans="1:6" ht="18.75" customHeight="1" x14ac:dyDescent="0.2">
      <c r="A89" s="21">
        <v>12</v>
      </c>
      <c r="B89" s="22"/>
      <c r="C89" s="44" t="s">
        <v>44</v>
      </c>
      <c r="D89" s="24"/>
      <c r="E89" s="24"/>
      <c r="F89" s="381"/>
    </row>
    <row r="90" spans="1:6" ht="24" customHeight="1" x14ac:dyDescent="0.2">
      <c r="A90" s="368" t="s">
        <v>463</v>
      </c>
      <c r="B90" s="369" t="s">
        <v>79</v>
      </c>
      <c r="C90" s="410" t="s">
        <v>45</v>
      </c>
      <c r="D90" s="370" t="s">
        <v>15</v>
      </c>
      <c r="E90" s="371">
        <v>694.31</v>
      </c>
      <c r="F90" s="365" t="s">
        <v>440</v>
      </c>
    </row>
    <row r="91" spans="1:6" ht="13.5" thickBot="1" x14ac:dyDescent="0.25">
      <c r="A91" s="391"/>
      <c r="B91" s="392"/>
      <c r="C91" s="411"/>
      <c r="D91" s="393"/>
      <c r="E91" s="393"/>
      <c r="F91" s="394"/>
    </row>
    <row r="92" spans="1:6" ht="13.5" thickTop="1" x14ac:dyDescent="0.2">
      <c r="A92" s="74"/>
      <c r="B92" s="74"/>
      <c r="C92" s="412"/>
      <c r="D92" s="74"/>
      <c r="E92" s="74"/>
      <c r="F92" s="395"/>
    </row>
    <row r="93" spans="1:6" x14ac:dyDescent="0.2">
      <c r="A93" s="396"/>
      <c r="B93" s="396"/>
      <c r="C93" s="412"/>
      <c r="D93" s="396"/>
      <c r="E93" s="396"/>
      <c r="F93" s="395"/>
    </row>
    <row r="94" spans="1:6" x14ac:dyDescent="0.2">
      <c r="A94" s="76" t="s">
        <v>627</v>
      </c>
      <c r="B94" s="76"/>
      <c r="C94" s="76"/>
      <c r="D94" s="76"/>
      <c r="E94" s="76"/>
      <c r="F94" s="76"/>
    </row>
    <row r="95" spans="1:6" x14ac:dyDescent="0.2">
      <c r="A95" s="182"/>
      <c r="B95" s="183"/>
      <c r="C95" s="183"/>
      <c r="D95" s="183"/>
      <c r="F95" s="397"/>
    </row>
    <row r="96" spans="1:6" x14ac:dyDescent="0.2">
      <c r="A96" s="182"/>
      <c r="B96" s="183"/>
      <c r="C96" s="183"/>
      <c r="D96" s="183"/>
      <c r="F96" s="397"/>
    </row>
    <row r="97" spans="1:6" x14ac:dyDescent="0.2">
      <c r="A97" s="182"/>
      <c r="B97" s="183"/>
      <c r="C97" s="183"/>
      <c r="D97" s="183"/>
      <c r="F97" s="398"/>
    </row>
    <row r="98" spans="1:6" x14ac:dyDescent="0.2">
      <c r="A98" s="182"/>
      <c r="B98" s="183"/>
      <c r="C98" s="183"/>
      <c r="D98" s="183"/>
    </row>
    <row r="99" spans="1:6" x14ac:dyDescent="0.2">
      <c r="A99" s="182"/>
      <c r="B99" s="183"/>
      <c r="C99" s="183"/>
      <c r="D99" s="183"/>
    </row>
    <row r="100" spans="1:6" x14ac:dyDescent="0.2">
      <c r="A100" s="182"/>
      <c r="B100" s="183"/>
      <c r="C100" s="183"/>
      <c r="D100" s="183"/>
    </row>
    <row r="101" spans="1:6" x14ac:dyDescent="0.2">
      <c r="A101" s="243"/>
      <c r="C101" s="244"/>
    </row>
    <row r="103" spans="1:6" x14ac:dyDescent="0.2">
      <c r="A103" s="357"/>
      <c r="B103" s="357"/>
      <c r="C103" s="413"/>
      <c r="D103" s="357"/>
      <c r="E103" s="357"/>
      <c r="F103" s="358"/>
    </row>
    <row r="104" spans="1:6" x14ac:dyDescent="0.2">
      <c r="A104" s="357"/>
      <c r="B104" s="357"/>
      <c r="C104" s="413"/>
      <c r="D104" s="357"/>
      <c r="E104" s="357"/>
      <c r="F104" s="358"/>
    </row>
    <row r="105" spans="1:6" x14ac:dyDescent="0.2">
      <c r="A105" s="357"/>
      <c r="B105" s="357"/>
      <c r="C105" s="413"/>
      <c r="D105" s="357"/>
      <c r="E105" s="357"/>
      <c r="F105" s="358"/>
    </row>
    <row r="106" spans="1:6" x14ac:dyDescent="0.2">
      <c r="A106" s="357"/>
      <c r="B106" s="357"/>
      <c r="C106" s="413"/>
      <c r="D106" s="357"/>
      <c r="E106" s="357"/>
      <c r="F106" s="358"/>
    </row>
    <row r="107" spans="1:6" x14ac:dyDescent="0.2">
      <c r="A107" s="357"/>
      <c r="B107" s="357"/>
      <c r="C107" s="413"/>
      <c r="D107" s="357"/>
      <c r="E107" s="357"/>
      <c r="F107" s="358"/>
    </row>
    <row r="108" spans="1:6" x14ac:dyDescent="0.2">
      <c r="A108" s="357"/>
      <c r="B108" s="357"/>
      <c r="C108" s="413"/>
      <c r="D108" s="357"/>
      <c r="E108" s="357"/>
      <c r="F108" s="358"/>
    </row>
    <row r="109" spans="1:6" x14ac:dyDescent="0.2">
      <c r="A109" s="357"/>
      <c r="B109" s="357"/>
      <c r="C109" s="413"/>
      <c r="D109" s="357"/>
      <c r="E109" s="357"/>
      <c r="F109" s="358"/>
    </row>
    <row r="110" spans="1:6" x14ac:dyDescent="0.2">
      <c r="A110" s="357"/>
      <c r="B110" s="357"/>
      <c r="C110" s="413"/>
      <c r="D110" s="357"/>
      <c r="E110" s="357"/>
      <c r="F110" s="358"/>
    </row>
  </sheetData>
  <mergeCells count="11">
    <mergeCell ref="A94:F94"/>
    <mergeCell ref="F5:F6"/>
    <mergeCell ref="A1:F1"/>
    <mergeCell ref="A2:F2"/>
    <mergeCell ref="A3:F3"/>
    <mergeCell ref="A4:F4"/>
    <mergeCell ref="A5:A6"/>
    <mergeCell ref="B5:B6"/>
    <mergeCell ref="C5:C6"/>
    <mergeCell ref="D5:D6"/>
    <mergeCell ref="E5:E6"/>
  </mergeCells>
  <printOptions horizontalCentered="1"/>
  <pageMargins left="0.11811023622047245" right="0.19685039370078741" top="1.25" bottom="0.19685039370078741" header="0.31" footer="0.51181102362204722"/>
  <pageSetup paperSize="9" orientation="portrait" horizontalDpi="300" verticalDpi="300" r:id="rId1"/>
  <headerFooter>
    <oddHeader>&amp;C&amp;G</oddHeader>
    <oddFooter>&amp;CFUNDO MUNICIPAL DE EDUCAÇÃO | Secretaria Municipal de Educação
CNPJ:30.720.996/0001-70 | Av. Senador Lemos, 213 | Centro – Melgaço – Pará | CEP: 68490-000
www.melgaco.pa.gov.br | pmm@melgaco.pa.gov.br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PLAN</vt:lpstr>
      <vt:lpstr>BDI</vt:lpstr>
      <vt:lpstr>CRON</vt:lpstr>
      <vt:lpstr>COMPOSIÇÃO</vt:lpstr>
      <vt:lpstr>M. CÁLCULO</vt:lpstr>
      <vt:lpstr>BDI!Area_de_impressao</vt:lpstr>
      <vt:lpstr>PLAN!Area_de_impressao</vt:lpstr>
    </vt:vector>
  </TitlesOfParts>
  <Company>Prefeitura Municipal de Breves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Municipal de Obras</dc:creator>
  <cp:lastModifiedBy>Selic03</cp:lastModifiedBy>
  <cp:lastPrinted>2022-05-13T19:00:27Z</cp:lastPrinted>
  <dcterms:created xsi:type="dcterms:W3CDTF">2009-05-20T10:57:26Z</dcterms:created>
  <dcterms:modified xsi:type="dcterms:W3CDTF">2022-05-13T19:00:32Z</dcterms:modified>
</cp:coreProperties>
</file>